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M\12 Primary Care\02 Regular Analyses\01 Web Pivot Table and Tier 1 Stats\Tier 1 Statistics\2024Q2\"/>
    </mc:Choice>
  </mc:AlternateContent>
  <xr:revisionPtr revIDLastSave="0" documentId="13_ncr:1_{CB3A00A6-D056-4A04-AF68-73D2159DB8FB}" xr6:coauthVersionLast="47" xr6:coauthVersionMax="47" xr10:uidLastSave="{00000000-0000-0000-0000-000000000000}"/>
  <bookViews>
    <workbookView xWindow="-36160" yWindow="-4020" windowWidth="23040" windowHeight="11700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C26" i="6"/>
  <c r="B26" i="6"/>
  <c r="B26" i="7"/>
  <c r="C26" i="7"/>
  <c r="D6" i="1" l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E26" i="1"/>
  <c r="F26" i="1"/>
  <c r="H26" i="1"/>
  <c r="J26" i="1" s="1"/>
  <c r="I26" i="1"/>
  <c r="K26" i="1"/>
  <c r="L26" i="1"/>
  <c r="R26" i="8"/>
  <c r="Q26" i="8"/>
  <c r="O26" i="8"/>
  <c r="N26" i="8"/>
  <c r="L26" i="8"/>
  <c r="K26" i="8"/>
  <c r="I26" i="8"/>
  <c r="H26" i="8"/>
  <c r="F26" i="8"/>
  <c r="E26" i="8"/>
  <c r="U26" i="7"/>
  <c r="T26" i="7"/>
  <c r="R26" i="7"/>
  <c r="Q26" i="7"/>
  <c r="O26" i="7"/>
  <c r="N26" i="7"/>
  <c r="L26" i="7"/>
  <c r="K26" i="7"/>
  <c r="I26" i="7"/>
  <c r="H26" i="7"/>
  <c r="F26" i="7"/>
  <c r="E26" i="7"/>
  <c r="I26" i="6"/>
  <c r="H26" i="6"/>
  <c r="F26" i="6"/>
  <c r="E26" i="6"/>
  <c r="M26" i="1" l="1"/>
  <c r="C26" i="1"/>
  <c r="B26" i="1"/>
  <c r="G26" i="1"/>
  <c r="D26" i="1" l="1"/>
  <c r="B26" i="8"/>
  <c r="C26" i="8"/>
  <c r="D7" i="7"/>
  <c r="A1" i="8"/>
  <c r="S26" i="8"/>
  <c r="P26" i="8"/>
  <c r="M26" i="8"/>
  <c r="J26" i="8"/>
  <c r="G26" i="8"/>
  <c r="S25" i="8"/>
  <c r="P25" i="8"/>
  <c r="M25" i="8"/>
  <c r="J25" i="8"/>
  <c r="D25" i="8"/>
  <c r="S24" i="8"/>
  <c r="P24" i="8"/>
  <c r="M24" i="8"/>
  <c r="J24" i="8"/>
  <c r="D24" i="8"/>
  <c r="S23" i="8"/>
  <c r="P23" i="8"/>
  <c r="M23" i="8"/>
  <c r="J23" i="8"/>
  <c r="D23" i="8"/>
  <c r="S22" i="8"/>
  <c r="P22" i="8"/>
  <c r="M22" i="8"/>
  <c r="J22" i="8"/>
  <c r="D22" i="8"/>
  <c r="S21" i="8"/>
  <c r="P21" i="8"/>
  <c r="M21" i="8"/>
  <c r="J21" i="8"/>
  <c r="D21" i="8"/>
  <c r="S20" i="8"/>
  <c r="P20" i="8"/>
  <c r="M20" i="8"/>
  <c r="J20" i="8"/>
  <c r="D20" i="8"/>
  <c r="S19" i="8"/>
  <c r="P19" i="8"/>
  <c r="M19" i="8"/>
  <c r="J19" i="8"/>
  <c r="D19" i="8"/>
  <c r="S18" i="8"/>
  <c r="P18" i="8"/>
  <c r="M18" i="8"/>
  <c r="J18" i="8"/>
  <c r="D18" i="8"/>
  <c r="S17" i="8"/>
  <c r="P17" i="8"/>
  <c r="M17" i="8"/>
  <c r="J17" i="8"/>
  <c r="D17" i="8"/>
  <c r="S16" i="8"/>
  <c r="P16" i="8"/>
  <c r="M16" i="8"/>
  <c r="J16" i="8"/>
  <c r="D16" i="8"/>
  <c r="S15" i="8"/>
  <c r="P15" i="8"/>
  <c r="M15" i="8"/>
  <c r="J15" i="8"/>
  <c r="D15" i="8"/>
  <c r="S14" i="8"/>
  <c r="P14" i="8"/>
  <c r="M14" i="8"/>
  <c r="J14" i="8"/>
  <c r="D14" i="8"/>
  <c r="S13" i="8"/>
  <c r="P13" i="8"/>
  <c r="M13" i="8"/>
  <c r="J13" i="8"/>
  <c r="D13" i="8"/>
  <c r="S12" i="8"/>
  <c r="P12" i="8"/>
  <c r="M12" i="8"/>
  <c r="J12" i="8"/>
  <c r="D12" i="8"/>
  <c r="S11" i="8"/>
  <c r="P11" i="8"/>
  <c r="M11" i="8"/>
  <c r="J11" i="8"/>
  <c r="D11" i="8"/>
  <c r="S10" i="8"/>
  <c r="P10" i="8"/>
  <c r="M10" i="8"/>
  <c r="J10" i="8"/>
  <c r="D10" i="8"/>
  <c r="S9" i="8"/>
  <c r="P9" i="8"/>
  <c r="M9" i="8"/>
  <c r="J9" i="8"/>
  <c r="D9" i="8"/>
  <c r="S8" i="8"/>
  <c r="P8" i="8"/>
  <c r="M8" i="8"/>
  <c r="J8" i="8"/>
  <c r="D8" i="8"/>
  <c r="S7" i="8"/>
  <c r="P7" i="8"/>
  <c r="M7" i="8"/>
  <c r="J7" i="8"/>
  <c r="D7" i="8"/>
  <c r="S6" i="8"/>
  <c r="P6" i="8"/>
  <c r="M6" i="8"/>
  <c r="J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D7" i="6"/>
  <c r="D9" i="6"/>
  <c r="D11" i="6"/>
  <c r="D13" i="6"/>
  <c r="D15" i="6"/>
  <c r="D17" i="6"/>
  <c r="D19" i="6"/>
  <c r="D21" i="6"/>
  <c r="D23" i="6"/>
  <c r="D25" i="6"/>
  <c r="D8" i="7"/>
  <c r="D6" i="8"/>
  <c r="D6" i="7"/>
  <c r="D6" i="6"/>
  <c r="D26" i="6" l="1"/>
  <c r="D26" i="7"/>
  <c r="D26" i="8"/>
</calcChain>
</file>

<file path=xl/sharedStrings.xml><?xml version="1.0" encoding="utf-8"?>
<sst xmlns="http://schemas.openxmlformats.org/spreadsheetml/2006/main" count="182" uniqueCount="50">
  <si>
    <t>Total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</si>
  <si>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</si>
  <si>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</si>
  <si>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</si>
  <si>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</si>
  <si>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</si>
  <si>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</si>
  <si>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</si>
  <si>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</si>
  <si>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</si>
  <si>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</si>
  <si>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</si>
  <si>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</si>
  <si>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Taranaki</t>
  </si>
  <si>
    <t>Waikato</t>
  </si>
  <si>
    <t>Wairarapa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</si>
  <si>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</si>
  <si>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</si>
  <si>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</si>
  <si>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</si>
  <si>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</si>
  <si>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</si>
  <si>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</si>
  <si>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</si>
  <si>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</si>
  <si>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</si>
  <si>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</si>
  <si>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</si>
  <si>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</si>
  <si>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</si>
  <si>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NZ Dep 1 - 2</t>
  </si>
  <si>
    <t>NZ Dep 3 - 4</t>
  </si>
  <si>
    <t>NZ Dep 5 - 6</t>
  </si>
  <si>
    <t>NZ Dep 7 - 8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</si>
  <si>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</si>
  <si>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</si>
  <si>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</si>
  <si>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</si>
  <si>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</si>
  <si>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MidCentral</t>
  </si>
  <si>
    <t>NZ Dep 9 - 10 (Highly Deprived)</t>
  </si>
  <si>
    <t xml:space="preserve">           Total enrolment numbers include enrolees with unknown deprivation. Counts of those with unknown deprivation are not displayed separately.</t>
  </si>
  <si>
    <t>Hawke's Bay</t>
  </si>
  <si>
    <t>Tairāwhiti</t>
  </si>
  <si>
    <t>Waitematā</t>
  </si>
  <si>
    <t>Māori</t>
  </si>
  <si>
    <t>District of Domicile</t>
  </si>
  <si>
    <t xml:space="preserve">           Population is based on the December 2022 update of the projections provided by Stats NZ.</t>
  </si>
  <si>
    <t>This report shows the number and estimated percentage of the New Zealand population (based on Stats NZ population projections) who are enrolled in a PHO by prioritised ethnicity.</t>
  </si>
  <si>
    <t>Access to Primary Care by Prioritised Ethnicity (April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</si>
</sst>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6" sqref="O26"/>
    </sheetView>
  </sheetViews>
  <sheetFormatPr defaultColWidth="9.21875" defaultRowHeight="11.4" x14ac:dyDescent="0.25"/>
  <cols>
    <col min="1" max="1" width="27.5546875" style="3" customWidth="1"/>
    <col min="2" max="13" width="9.44140625" style="3" customWidth="1"/>
    <col min="14" max="16384" width="9.21875" style="3"/>
  </cols>
  <sheetData>
    <row r="1" spans="1:14" ht="13.8" x14ac:dyDescent="0.25">
      <c r="A1" s="1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" x14ac:dyDescent="0.25">
      <c r="A2" s="12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35" customHeight="1" x14ac:dyDescent="0.25">
      <c r="B4" s="14" t="s">
        <v>0</v>
      </c>
      <c r="C4" s="15"/>
      <c r="D4" s="15"/>
      <c r="E4" s="14" t="s">
        <v>45</v>
      </c>
      <c r="F4" s="15"/>
      <c r="G4" s="15"/>
      <c r="H4" s="14" t="s">
        <v>1</v>
      </c>
      <c r="I4" s="15"/>
      <c r="J4" s="15"/>
      <c r="K4" s="14" t="s">
        <v>23</v>
      </c>
      <c r="L4" s="15"/>
      <c r="M4" s="15"/>
    </row>
    <row r="5" spans="1:14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</row>
    <row r="6" spans="1:14" ht="13.35" customHeight="1" x14ac:dyDescent="0.25">
      <c r="A6" s="13" t="s">
        <v>3</v>
      </c>
      <c r="B6" s="1">
        <v>478505</v>
      </c>
      <c r="C6" s="1">
        <v>474420.00000000006</v>
      </c>
      <c r="D6" s="22">
        <f>IF(B6=0,"",B6/C6)</f>
        <v>1.0086105138906454</v>
      </c>
      <c r="E6">
        <v>35818</v>
      </c>
      <c r="F6">
        <v>39995.000000000007</v>
      </c>
      <c r="G6" s="22">
        <f>IF(E6=0,"",E6/F6)</f>
        <v>0.89556194524315524</v>
      </c>
      <c r="H6" s="1">
        <v>55992</v>
      </c>
      <c r="I6" s="1">
        <v>54404.999999999993</v>
      </c>
      <c r="J6" s="22">
        <f>IF(H6=0,"",H6/I6)</f>
        <v>1.0291701130410809</v>
      </c>
      <c r="K6" s="1">
        <v>386695</v>
      </c>
      <c r="L6" s="1">
        <v>380020.00000000006</v>
      </c>
      <c r="M6" s="22">
        <f>IF(K6=0,"",K6/L6)</f>
        <v>1.0175648650071047</v>
      </c>
      <c r="N6" s="5"/>
    </row>
    <row r="7" spans="1:14" ht="13.35" customHeight="1" x14ac:dyDescent="0.25">
      <c r="A7" s="13" t="s">
        <v>4</v>
      </c>
      <c r="B7" s="1">
        <v>261081</v>
      </c>
      <c r="C7" s="1">
        <v>277610</v>
      </c>
      <c r="D7" s="22">
        <f t="shared" ref="D7:D26" si="0">IF(B7=0,"",B7/C7)</f>
        <v>0.94045963762112317</v>
      </c>
      <c r="E7">
        <v>62682</v>
      </c>
      <c r="F7">
        <v>73260.000000000015</v>
      </c>
      <c r="G7" s="22">
        <f t="shared" ref="G7:G26" si="1">IF(E7=0,"",E7/F7)</f>
        <v>0.85561015561015541</v>
      </c>
      <c r="H7" s="1">
        <v>4968</v>
      </c>
      <c r="I7" s="1">
        <v>6390.0000000000018</v>
      </c>
      <c r="J7" s="22">
        <f t="shared" ref="J7:J26" si="2">IF(H7=0,"",H7/I7)</f>
        <v>0.77746478873239411</v>
      </c>
      <c r="K7" s="1">
        <v>193431</v>
      </c>
      <c r="L7" s="1">
        <v>197959.99999999997</v>
      </c>
      <c r="M7" s="22">
        <f t="shared" ref="M7:M26" si="3">IF(K7=0,"",K7/L7)</f>
        <v>0.97712164073550223</v>
      </c>
      <c r="N7" s="5"/>
    </row>
    <row r="8" spans="1:14" ht="13.35" customHeight="1" x14ac:dyDescent="0.25">
      <c r="A8" s="13" t="s">
        <v>5</v>
      </c>
      <c r="B8" s="1">
        <v>593806</v>
      </c>
      <c r="C8" s="1">
        <v>595065</v>
      </c>
      <c r="D8" s="22">
        <f t="shared" si="0"/>
        <v>0.99788426474418757</v>
      </c>
      <c r="E8">
        <v>55230</v>
      </c>
      <c r="F8">
        <v>61660</v>
      </c>
      <c r="G8" s="22">
        <f t="shared" si="1"/>
        <v>0.89571845604930267</v>
      </c>
      <c r="H8" s="1">
        <v>18010</v>
      </c>
      <c r="I8" s="1">
        <v>19360.000000000004</v>
      </c>
      <c r="J8" s="22">
        <f t="shared" si="2"/>
        <v>0.93026859504132209</v>
      </c>
      <c r="K8" s="1">
        <v>520566</v>
      </c>
      <c r="L8" s="1">
        <v>514044.99999999994</v>
      </c>
      <c r="M8" s="22">
        <f t="shared" si="3"/>
        <v>1.012685659815775</v>
      </c>
      <c r="N8" s="5"/>
    </row>
    <row r="9" spans="1:14" ht="13.35" customHeight="1" x14ac:dyDescent="0.25">
      <c r="A9" s="13" t="s">
        <v>38</v>
      </c>
      <c r="B9" s="1">
        <v>307810</v>
      </c>
      <c r="C9" s="1">
        <v>322060</v>
      </c>
      <c r="D9" s="22">
        <f t="shared" si="0"/>
        <v>0.95575358628826923</v>
      </c>
      <c r="E9">
        <v>34643</v>
      </c>
      <c r="F9">
        <v>40405</v>
      </c>
      <c r="G9" s="22">
        <f t="shared" si="1"/>
        <v>0.85739388689518625</v>
      </c>
      <c r="H9" s="1">
        <v>22829</v>
      </c>
      <c r="I9" s="1">
        <v>23840</v>
      </c>
      <c r="J9" s="22">
        <f t="shared" si="2"/>
        <v>0.95759228187919465</v>
      </c>
      <c r="K9" s="1">
        <v>250338</v>
      </c>
      <c r="L9" s="1">
        <v>257815.00000000003</v>
      </c>
      <c r="M9" s="22">
        <f t="shared" si="3"/>
        <v>0.9709985842561526</v>
      </c>
      <c r="N9" s="5"/>
    </row>
    <row r="10" spans="1:14" ht="13.35" customHeight="1" x14ac:dyDescent="0.25">
      <c r="A10" s="13" t="s">
        <v>6</v>
      </c>
      <c r="B10" s="1">
        <v>603888</v>
      </c>
      <c r="C10" s="1">
        <v>608119.99999999988</v>
      </c>
      <c r="D10" s="22">
        <f t="shared" si="0"/>
        <v>0.99304084720121044</v>
      </c>
      <c r="E10">
        <v>81470</v>
      </c>
      <c r="F10">
        <v>101300</v>
      </c>
      <c r="G10" s="22">
        <f t="shared" si="1"/>
        <v>0.80424481737413622</v>
      </c>
      <c r="H10" s="1">
        <v>149215</v>
      </c>
      <c r="I10" s="1">
        <v>141545.00000000003</v>
      </c>
      <c r="J10" s="22">
        <f t="shared" si="2"/>
        <v>1.0541877141545088</v>
      </c>
      <c r="K10" s="1">
        <v>373203</v>
      </c>
      <c r="L10" s="1">
        <v>365274.99999999988</v>
      </c>
      <c r="M10" s="22">
        <f t="shared" si="3"/>
        <v>1.0217041954691675</v>
      </c>
      <c r="N10" s="5"/>
    </row>
    <row r="11" spans="1:14" ht="13.35" customHeight="1" x14ac:dyDescent="0.25">
      <c r="A11" s="13" t="s">
        <v>42</v>
      </c>
      <c r="B11" s="1">
        <v>170015</v>
      </c>
      <c r="C11" s="1">
        <v>182955</v>
      </c>
      <c r="D11" s="22">
        <f t="shared" si="0"/>
        <v>0.92927222541062005</v>
      </c>
      <c r="E11">
        <v>44520</v>
      </c>
      <c r="F11">
        <v>52590</v>
      </c>
      <c r="G11" s="22">
        <f t="shared" si="1"/>
        <v>0.84654877353108959</v>
      </c>
      <c r="H11" s="1">
        <v>6393</v>
      </c>
      <c r="I11" s="1">
        <v>8775</v>
      </c>
      <c r="J11" s="22">
        <f t="shared" si="2"/>
        <v>0.7285470085470086</v>
      </c>
      <c r="K11" s="1">
        <v>119102</v>
      </c>
      <c r="L11" s="1">
        <v>121589.99999999999</v>
      </c>
      <c r="M11" s="22">
        <f t="shared" si="3"/>
        <v>0.97953779093675475</v>
      </c>
      <c r="N11" s="5"/>
    </row>
    <row r="12" spans="1:14" ht="13.35" customHeight="1" x14ac:dyDescent="0.25">
      <c r="A12" s="13" t="s">
        <v>7</v>
      </c>
      <c r="B12" s="1">
        <v>154198</v>
      </c>
      <c r="C12" s="1">
        <v>161250</v>
      </c>
      <c r="D12" s="22">
        <f t="shared" si="0"/>
        <v>0.95626666666666671</v>
      </c>
      <c r="E12">
        <v>25692</v>
      </c>
      <c r="F12">
        <v>30580</v>
      </c>
      <c r="G12" s="22">
        <f t="shared" si="1"/>
        <v>0.84015696533682149</v>
      </c>
      <c r="H12" s="1">
        <v>12338</v>
      </c>
      <c r="I12" s="1">
        <v>13530.000000000002</v>
      </c>
      <c r="J12" s="22">
        <f t="shared" si="2"/>
        <v>0.91189948263118981</v>
      </c>
      <c r="K12" s="1">
        <v>116168</v>
      </c>
      <c r="L12" s="1">
        <v>117139.99999999999</v>
      </c>
      <c r="M12" s="22">
        <f t="shared" si="3"/>
        <v>0.99170223663991819</v>
      </c>
      <c r="N12" s="5"/>
    </row>
    <row r="13" spans="1:14" ht="13.35" customHeight="1" x14ac:dyDescent="0.25">
      <c r="A13" s="13" t="s">
        <v>8</v>
      </c>
      <c r="B13" s="1">
        <v>110410</v>
      </c>
      <c r="C13" s="1">
        <v>118555.00000000003</v>
      </c>
      <c r="D13" s="22">
        <f t="shared" si="0"/>
        <v>0.9312977099236639</v>
      </c>
      <c r="E13">
        <v>39803</v>
      </c>
      <c r="F13">
        <v>45990.000000000015</v>
      </c>
      <c r="G13" s="22">
        <f t="shared" si="1"/>
        <v>0.86547075451185018</v>
      </c>
      <c r="H13" s="1">
        <v>2940</v>
      </c>
      <c r="I13" s="1">
        <v>3275.0000000000009</v>
      </c>
      <c r="J13" s="22">
        <f t="shared" si="2"/>
        <v>0.89770992366412183</v>
      </c>
      <c r="K13" s="1">
        <v>67667</v>
      </c>
      <c r="L13" s="1">
        <v>69290.000000000015</v>
      </c>
      <c r="M13" s="22">
        <f t="shared" si="3"/>
        <v>0.97657670659546814</v>
      </c>
      <c r="N13" s="5"/>
    </row>
    <row r="14" spans="1:14" ht="13.35" customHeight="1" x14ac:dyDescent="0.25">
      <c r="A14" s="13" t="s">
        <v>39</v>
      </c>
      <c r="B14" s="1">
        <v>178777</v>
      </c>
      <c r="C14" s="1">
        <v>190910</v>
      </c>
      <c r="D14" s="22">
        <f t="shared" si="0"/>
        <v>0.93644649311193762</v>
      </c>
      <c r="E14">
        <v>34533</v>
      </c>
      <c r="F14">
        <v>42190.000000000007</v>
      </c>
      <c r="G14" s="22">
        <f t="shared" si="1"/>
        <v>0.81851149561507452</v>
      </c>
      <c r="H14" s="1">
        <v>6000</v>
      </c>
      <c r="I14" s="1">
        <v>7129.9999999999991</v>
      </c>
      <c r="J14" s="22">
        <f t="shared" si="2"/>
        <v>0.84151472650771397</v>
      </c>
      <c r="K14" s="1">
        <v>138244</v>
      </c>
      <c r="L14" s="1">
        <v>141590</v>
      </c>
      <c r="M14" s="22">
        <f t="shared" si="3"/>
        <v>0.97636838759799416</v>
      </c>
      <c r="N14" s="5"/>
    </row>
    <row r="15" spans="1:14" ht="13.35" customHeight="1" x14ac:dyDescent="0.25">
      <c r="A15" s="13" t="s">
        <v>9</v>
      </c>
      <c r="B15" s="1">
        <v>157025</v>
      </c>
      <c r="C15" s="1">
        <v>165709.99999999997</v>
      </c>
      <c r="D15" s="22">
        <f t="shared" si="0"/>
        <v>0.94758916178866714</v>
      </c>
      <c r="E15">
        <v>16189</v>
      </c>
      <c r="F15">
        <v>19185</v>
      </c>
      <c r="G15" s="22">
        <f t="shared" si="1"/>
        <v>0.8438363304665103</v>
      </c>
      <c r="H15" s="1">
        <v>2979</v>
      </c>
      <c r="I15" s="1">
        <v>3705.0000000000005</v>
      </c>
      <c r="J15" s="22">
        <f t="shared" si="2"/>
        <v>0.80404858299595128</v>
      </c>
      <c r="K15" s="1">
        <v>137857</v>
      </c>
      <c r="L15" s="1">
        <v>142819.99999999997</v>
      </c>
      <c r="M15" s="22">
        <f t="shared" si="3"/>
        <v>0.96524996499089788</v>
      </c>
      <c r="N15" s="5"/>
    </row>
    <row r="16" spans="1:14" ht="13.35" customHeight="1" x14ac:dyDescent="0.25">
      <c r="A16" s="13" t="s">
        <v>10</v>
      </c>
      <c r="B16" s="1">
        <v>193623</v>
      </c>
      <c r="C16" s="1">
        <v>203524.99999999994</v>
      </c>
      <c r="D16" s="22">
        <f t="shared" si="0"/>
        <v>0.95134750030708781</v>
      </c>
      <c r="E16">
        <v>67558</v>
      </c>
      <c r="F16">
        <v>74319.999999999985</v>
      </c>
      <c r="G16" s="22">
        <f t="shared" si="1"/>
        <v>0.90901506996770742</v>
      </c>
      <c r="H16" s="1">
        <v>4189</v>
      </c>
      <c r="I16" s="1">
        <v>6010.0000000000018</v>
      </c>
      <c r="J16" s="22">
        <f t="shared" si="2"/>
        <v>0.6970049916805322</v>
      </c>
      <c r="K16" s="1">
        <v>121876</v>
      </c>
      <c r="L16" s="1">
        <v>123194.99999999997</v>
      </c>
      <c r="M16" s="22">
        <f t="shared" si="3"/>
        <v>0.98929339664759142</v>
      </c>
      <c r="N16" s="5"/>
    </row>
    <row r="17" spans="1:17" ht="13.35" customHeight="1" x14ac:dyDescent="0.25">
      <c r="A17" s="13" t="s">
        <v>11</v>
      </c>
      <c r="B17" s="1">
        <v>61191</v>
      </c>
      <c r="C17" s="1">
        <v>62427.5</v>
      </c>
      <c r="D17" s="22">
        <f t="shared" si="0"/>
        <v>0.980193023907733</v>
      </c>
      <c r="E17">
        <v>5091</v>
      </c>
      <c r="F17">
        <v>6169.9999999999982</v>
      </c>
      <c r="G17" s="22">
        <f t="shared" si="1"/>
        <v>0.82512155591572145</v>
      </c>
      <c r="H17" s="1">
        <v>1594</v>
      </c>
      <c r="I17" s="1">
        <v>1227.5000000000005</v>
      </c>
      <c r="J17" s="22">
        <f t="shared" si="2"/>
        <v>1.2985743380855392</v>
      </c>
      <c r="K17" s="1">
        <v>54506</v>
      </c>
      <c r="L17" s="1">
        <v>55030</v>
      </c>
      <c r="M17" s="22">
        <f t="shared" si="3"/>
        <v>0.99047792113392696</v>
      </c>
      <c r="N17" s="5"/>
    </row>
    <row r="18" spans="1:17" ht="13.35" customHeight="1" x14ac:dyDescent="0.25">
      <c r="A18" s="13" t="s">
        <v>12</v>
      </c>
      <c r="B18" s="1">
        <v>341151</v>
      </c>
      <c r="C18" s="1">
        <v>352570</v>
      </c>
      <c r="D18" s="22">
        <f t="shared" si="0"/>
        <v>0.96761210539750975</v>
      </c>
      <c r="E18">
        <v>34631</v>
      </c>
      <c r="F18">
        <v>40890</v>
      </c>
      <c r="G18" s="22">
        <f t="shared" si="1"/>
        <v>0.8469307899241868</v>
      </c>
      <c r="H18" s="1">
        <v>9285</v>
      </c>
      <c r="I18" s="1">
        <v>9154.9999999999945</v>
      </c>
      <c r="J18" s="22">
        <f t="shared" si="2"/>
        <v>1.0141998907700716</v>
      </c>
      <c r="K18" s="1">
        <v>297235</v>
      </c>
      <c r="L18" s="1">
        <v>302525</v>
      </c>
      <c r="M18" s="22">
        <f t="shared" si="3"/>
        <v>0.98251384183125356</v>
      </c>
      <c r="N18" s="5"/>
    </row>
    <row r="19" spans="1:17" ht="13.35" customHeight="1" x14ac:dyDescent="0.25">
      <c r="A19" s="13" t="s">
        <v>43</v>
      </c>
      <c r="B19" s="1">
        <v>49477</v>
      </c>
      <c r="C19" s="1">
        <v>51990</v>
      </c>
      <c r="D19" s="22">
        <f t="shared" si="0"/>
        <v>0.9516637814964416</v>
      </c>
      <c r="E19">
        <v>24894</v>
      </c>
      <c r="F19">
        <v>29390.000000000004</v>
      </c>
      <c r="G19" s="22">
        <f t="shared" si="1"/>
        <v>0.84702279686968351</v>
      </c>
      <c r="H19" s="1">
        <v>1287</v>
      </c>
      <c r="I19" s="1">
        <v>1519.9999999999998</v>
      </c>
      <c r="J19" s="22">
        <f t="shared" si="2"/>
        <v>0.84671052631578958</v>
      </c>
      <c r="K19" s="1">
        <v>23296</v>
      </c>
      <c r="L19" s="1">
        <v>21079.999999999993</v>
      </c>
      <c r="M19" s="22">
        <f t="shared" si="3"/>
        <v>1.1051233396584443</v>
      </c>
      <c r="N19" s="5"/>
    </row>
    <row r="20" spans="1:17" ht="13.35" customHeight="1" x14ac:dyDescent="0.25">
      <c r="A20" s="13" t="s">
        <v>13</v>
      </c>
      <c r="B20" s="1">
        <v>122800</v>
      </c>
      <c r="C20" s="1">
        <v>127860.00000000003</v>
      </c>
      <c r="D20" s="22">
        <f t="shared" si="0"/>
        <v>0.96042546535272932</v>
      </c>
      <c r="E20">
        <v>22536</v>
      </c>
      <c r="F20">
        <v>27495.000000000004</v>
      </c>
      <c r="G20" s="22">
        <f t="shared" si="1"/>
        <v>0.81963993453355144</v>
      </c>
      <c r="H20" s="1">
        <v>1823</v>
      </c>
      <c r="I20" s="1">
        <v>2105</v>
      </c>
      <c r="J20" s="22">
        <f t="shared" si="2"/>
        <v>0.86603325415676957</v>
      </c>
      <c r="K20" s="1">
        <v>98441</v>
      </c>
      <c r="L20" s="1">
        <v>98260.000000000029</v>
      </c>
      <c r="M20" s="22">
        <f t="shared" si="3"/>
        <v>1.0018420516995723</v>
      </c>
      <c r="N20" s="5"/>
    </row>
    <row r="21" spans="1:17" ht="13.35" customHeight="1" x14ac:dyDescent="0.25">
      <c r="A21" s="13" t="s">
        <v>14</v>
      </c>
      <c r="B21" s="1">
        <v>435508</v>
      </c>
      <c r="C21" s="1">
        <v>456910</v>
      </c>
      <c r="D21" s="22">
        <f t="shared" si="0"/>
        <v>0.95315926550086449</v>
      </c>
      <c r="E21">
        <v>95491</v>
      </c>
      <c r="F21">
        <v>113474.99999999999</v>
      </c>
      <c r="G21" s="22">
        <f t="shared" si="1"/>
        <v>0.84151575236836318</v>
      </c>
      <c r="H21" s="1">
        <v>14705</v>
      </c>
      <c r="I21" s="1">
        <v>16970</v>
      </c>
      <c r="J21" s="22">
        <f t="shared" si="2"/>
        <v>0.86652916912197997</v>
      </c>
      <c r="K21" s="1">
        <v>325312</v>
      </c>
      <c r="L21" s="1">
        <v>326465</v>
      </c>
      <c r="M21" s="22">
        <f t="shared" si="3"/>
        <v>0.99646822783453048</v>
      </c>
      <c r="N21" s="5"/>
    </row>
    <row r="22" spans="1:17" ht="13.35" customHeight="1" x14ac:dyDescent="0.25">
      <c r="A22" s="13" t="s">
        <v>15</v>
      </c>
      <c r="B22" s="1">
        <v>49052</v>
      </c>
      <c r="C22" s="1">
        <v>51650.000000000015</v>
      </c>
      <c r="D22" s="22">
        <f t="shared" si="0"/>
        <v>0.94969990319457864</v>
      </c>
      <c r="E22">
        <v>8880</v>
      </c>
      <c r="F22">
        <v>9775.0000000000055</v>
      </c>
      <c r="G22" s="22">
        <f t="shared" si="1"/>
        <v>0.90843989769820921</v>
      </c>
      <c r="H22" s="1">
        <v>1127</v>
      </c>
      <c r="I22" s="1">
        <v>1204.9999999999998</v>
      </c>
      <c r="J22" s="22">
        <f t="shared" si="2"/>
        <v>0.93526970954356869</v>
      </c>
      <c r="K22" s="1">
        <v>39045</v>
      </c>
      <c r="L22" s="1">
        <v>40670.000000000007</v>
      </c>
      <c r="M22" s="22">
        <f t="shared" si="3"/>
        <v>0.96004425866732213</v>
      </c>
      <c r="N22" s="5"/>
    </row>
    <row r="23" spans="1:17" ht="13.35" customHeight="1" x14ac:dyDescent="0.25">
      <c r="A23" s="13" t="s">
        <v>44</v>
      </c>
      <c r="B23" s="1">
        <v>635846</v>
      </c>
      <c r="C23" s="1">
        <v>633299.99999999988</v>
      </c>
      <c r="D23" s="22">
        <f t="shared" si="0"/>
        <v>1.0040202115900838</v>
      </c>
      <c r="E23">
        <v>55846</v>
      </c>
      <c r="F23">
        <v>68510</v>
      </c>
      <c r="G23" s="22">
        <f t="shared" si="1"/>
        <v>0.81515107283608235</v>
      </c>
      <c r="H23" s="1">
        <v>47188</v>
      </c>
      <c r="I23" s="1">
        <v>49435.000000000029</v>
      </c>
      <c r="J23" s="22">
        <f t="shared" si="2"/>
        <v>0.95454637402649889</v>
      </c>
      <c r="K23" s="1">
        <v>532812</v>
      </c>
      <c r="L23" s="1">
        <v>515354.99999999988</v>
      </c>
      <c r="M23" s="22">
        <f t="shared" si="3"/>
        <v>1.0338737375207383</v>
      </c>
      <c r="N23" s="5"/>
    </row>
    <row r="24" spans="1:17" ht="13.35" customHeight="1" x14ac:dyDescent="0.25">
      <c r="A24" s="13" t="s">
        <v>16</v>
      </c>
      <c r="B24" s="1">
        <v>32646</v>
      </c>
      <c r="C24" s="1">
        <v>32757.5</v>
      </c>
      <c r="D24" s="22">
        <f t="shared" si="0"/>
        <v>0.99659619934366173</v>
      </c>
      <c r="E24">
        <v>3886</v>
      </c>
      <c r="F24">
        <v>4184.9999999999991</v>
      </c>
      <c r="G24" s="22">
        <f t="shared" si="1"/>
        <v>0.92855436081242548</v>
      </c>
      <c r="H24" s="1">
        <v>449</v>
      </c>
      <c r="I24" s="1">
        <v>390</v>
      </c>
      <c r="J24" s="22">
        <f t="shared" si="2"/>
        <v>1.1512820512820512</v>
      </c>
      <c r="K24" s="1">
        <v>28311</v>
      </c>
      <c r="L24" s="1">
        <v>28182.5</v>
      </c>
      <c r="M24" s="22">
        <f t="shared" si="3"/>
        <v>1.0045595671072474</v>
      </c>
      <c r="N24" s="5"/>
    </row>
    <row r="25" spans="1:17" ht="13.35" customHeight="1" x14ac:dyDescent="0.25">
      <c r="A25" s="13" t="s">
        <v>17</v>
      </c>
      <c r="B25" s="1">
        <v>66248</v>
      </c>
      <c r="C25" s="1">
        <v>69820</v>
      </c>
      <c r="D25" s="22">
        <f t="shared" si="0"/>
        <v>0.94883987396161562</v>
      </c>
      <c r="E25">
        <v>17694</v>
      </c>
      <c r="F25">
        <v>20430</v>
      </c>
      <c r="G25" s="22">
        <f t="shared" si="1"/>
        <v>0.86607929515418502</v>
      </c>
      <c r="H25" s="1">
        <v>1942</v>
      </c>
      <c r="I25" s="1">
        <v>2389.9999999999991</v>
      </c>
      <c r="J25" s="22">
        <f t="shared" si="2"/>
        <v>0.81255230125523048</v>
      </c>
      <c r="K25" s="1">
        <v>46612</v>
      </c>
      <c r="L25" s="1">
        <v>47000</v>
      </c>
      <c r="M25" s="22">
        <f t="shared" si="3"/>
        <v>0.99174468085106382</v>
      </c>
      <c r="N25" s="5"/>
    </row>
    <row r="26" spans="1:17" ht="13.35" customHeight="1" x14ac:dyDescent="0.25">
      <c r="A26" s="19" t="s">
        <v>18</v>
      </c>
      <c r="B26" s="20">
        <f>E26+H26+K26</f>
        <v>5003057</v>
      </c>
      <c r="C26" s="20">
        <f t="shared" ref="C26" si="4">F26+I26+L26</f>
        <v>5139465</v>
      </c>
      <c r="D26" s="21">
        <f t="shared" si="0"/>
        <v>0.97345871603367273</v>
      </c>
      <c r="E26" s="20">
        <f>SUM(E6:E25)</f>
        <v>767087</v>
      </c>
      <c r="F26" s="20">
        <f>SUM(F6:F25)</f>
        <v>901795</v>
      </c>
      <c r="G26" s="21">
        <f t="shared" si="1"/>
        <v>0.85062236982906314</v>
      </c>
      <c r="H26" s="20">
        <f>SUM(H6:H25)</f>
        <v>365253</v>
      </c>
      <c r="I26" s="20">
        <f>SUM(I6:I25)</f>
        <v>372362.50000000012</v>
      </c>
      <c r="J26" s="21">
        <f t="shared" si="2"/>
        <v>0.98090704622511637</v>
      </c>
      <c r="K26" s="20">
        <f>SUM(K6:K25)</f>
        <v>3870717</v>
      </c>
      <c r="L26" s="20">
        <f>SUM(L6:L25)</f>
        <v>3865307.5</v>
      </c>
      <c r="M26" s="21">
        <f t="shared" si="3"/>
        <v>1.0013995005572001</v>
      </c>
      <c r="N26" s="5"/>
    </row>
    <row r="28" spans="1:17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5">
      <c r="A29" s="3" t="s">
        <v>47</v>
      </c>
    </row>
    <row r="32" spans="1:17" x14ac:dyDescent="0.25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H6" sqref="H6:I25"/>
    </sheetView>
  </sheetViews>
  <sheetFormatPr defaultColWidth="9.21875" defaultRowHeight="11.4" x14ac:dyDescent="0.25"/>
  <cols>
    <col min="1" max="1" width="27.5546875" style="3" customWidth="1"/>
    <col min="2" max="10" width="9.44140625" style="3" customWidth="1"/>
    <col min="11" max="16384" width="9.21875" style="3"/>
  </cols>
  <sheetData>
    <row r="1" spans="1:10" ht="13.8" x14ac:dyDescent="0.25">
      <c r="A1" s="24" t="str">
        <f>SUBSTITUTE(Ethnicity!A1,"Ethnicity","Gender")</f>
        <v>Access to Primary Care by Prioritised Gender (April 2024)</v>
      </c>
      <c r="B1" s="2"/>
      <c r="C1" s="2"/>
      <c r="D1" s="2"/>
      <c r="E1" s="2"/>
      <c r="F1" s="2"/>
      <c r="G1" s="2"/>
      <c r="H1" s="2"/>
      <c r="I1" s="2"/>
      <c r="J1" s="2"/>
    </row>
    <row r="2" spans="1:10" ht="12" x14ac:dyDescent="0.25">
      <c r="A2" s="12" t="s">
        <v>36</v>
      </c>
      <c r="B2" s="4"/>
      <c r="C2" s="4"/>
      <c r="D2" s="4"/>
      <c r="E2" s="4"/>
      <c r="F2" s="4"/>
      <c r="G2" s="4"/>
      <c r="H2" s="4"/>
      <c r="I2" s="4"/>
      <c r="J2" s="4"/>
    </row>
    <row r="3" spans="1:10" ht="12" x14ac:dyDescent="0.25">
      <c r="B3" s="2"/>
      <c r="C3" s="2"/>
      <c r="D3" s="2"/>
      <c r="E3" s="2"/>
      <c r="F3" s="2"/>
      <c r="G3" s="2"/>
      <c r="H3" s="2"/>
      <c r="I3" s="2"/>
      <c r="J3" s="2"/>
    </row>
    <row r="4" spans="1:10" ht="13.35" customHeight="1" x14ac:dyDescent="0.25">
      <c r="B4" s="14" t="s">
        <v>0</v>
      </c>
      <c r="C4" s="15"/>
      <c r="D4" s="15"/>
      <c r="E4" s="14" t="s">
        <v>20</v>
      </c>
      <c r="F4" s="15"/>
      <c r="G4" s="15"/>
      <c r="H4" s="14" t="s">
        <v>21</v>
      </c>
      <c r="I4" s="15"/>
      <c r="J4" s="15"/>
    </row>
    <row r="5" spans="1:10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</row>
    <row r="6" spans="1:10" ht="13.35" customHeight="1" x14ac:dyDescent="0.25">
      <c r="A6" s="13" t="s">
        <v>3</v>
      </c>
      <c r="B6" s="1">
        <v>478505</v>
      </c>
      <c r="C6" s="1">
        <v>474420.00000000012</v>
      </c>
      <c r="D6" s="22">
        <f>IF(B6=0,"",B6/C6)</f>
        <v>1.0086105138906452</v>
      </c>
      <c r="E6" s="25">
        <v>244864</v>
      </c>
      <c r="F6" s="25">
        <v>238400.00000000012</v>
      </c>
      <c r="G6" s="22">
        <f>IF(E6=0,"",E6/F6)</f>
        <v>1.027114093959731</v>
      </c>
      <c r="H6" s="25">
        <v>233641</v>
      </c>
      <c r="I6" s="25">
        <v>236020</v>
      </c>
      <c r="J6" s="22">
        <f>IF(H6=0,"",H6/I6)</f>
        <v>0.98992034573341248</v>
      </c>
    </row>
    <row r="7" spans="1:10" ht="13.35" customHeight="1" x14ac:dyDescent="0.25">
      <c r="A7" s="13" t="s">
        <v>4</v>
      </c>
      <c r="B7" s="1">
        <v>261081</v>
      </c>
      <c r="C7" s="1">
        <v>277610</v>
      </c>
      <c r="D7" s="22">
        <f t="shared" ref="D7:D26" si="0">IF(B7=0,"",B7/C7)</f>
        <v>0.94045963762112317</v>
      </c>
      <c r="E7" s="25">
        <v>135546</v>
      </c>
      <c r="F7" s="25">
        <v>141365</v>
      </c>
      <c r="G7" s="22">
        <f t="shared" ref="G7:G26" si="1">IF(E7=0,"",E7/F7)</f>
        <v>0.95883705301878119</v>
      </c>
      <c r="H7" s="25">
        <v>125535</v>
      </c>
      <c r="I7" s="25">
        <v>136245.00000000003</v>
      </c>
      <c r="J7" s="22">
        <f t="shared" ref="J7:J26" si="2">IF(H7=0,"",H7/I7)</f>
        <v>0.92139161070130993</v>
      </c>
    </row>
    <row r="8" spans="1:10" ht="13.35" customHeight="1" x14ac:dyDescent="0.25">
      <c r="A8" s="13" t="s">
        <v>5</v>
      </c>
      <c r="B8" s="1">
        <v>593806</v>
      </c>
      <c r="C8" s="1">
        <v>595065</v>
      </c>
      <c r="D8" s="22">
        <f t="shared" si="0"/>
        <v>0.99788426474418757</v>
      </c>
      <c r="E8" s="25">
        <v>303757</v>
      </c>
      <c r="F8" s="25">
        <v>297264.99999999994</v>
      </c>
      <c r="G8" s="22">
        <f t="shared" si="1"/>
        <v>1.0218390997931142</v>
      </c>
      <c r="H8" s="25">
        <v>290049</v>
      </c>
      <c r="I8" s="25">
        <v>297800</v>
      </c>
      <c r="J8" s="22">
        <f t="shared" si="2"/>
        <v>0.97397246474143717</v>
      </c>
    </row>
    <row r="9" spans="1:10" ht="13.35" customHeight="1" x14ac:dyDescent="0.25">
      <c r="A9" s="13" t="s">
        <v>38</v>
      </c>
      <c r="B9" s="1">
        <v>307810</v>
      </c>
      <c r="C9" s="1">
        <v>322060</v>
      </c>
      <c r="D9" s="22">
        <f t="shared" si="0"/>
        <v>0.95575358628826923</v>
      </c>
      <c r="E9" s="25">
        <v>160681</v>
      </c>
      <c r="F9" s="25">
        <v>166320.00000000003</v>
      </c>
      <c r="G9" s="22">
        <f t="shared" si="1"/>
        <v>0.9660954785954784</v>
      </c>
      <c r="H9" s="25">
        <v>147129</v>
      </c>
      <c r="I9" s="25">
        <v>155739.99999999994</v>
      </c>
      <c r="J9" s="22">
        <f t="shared" si="2"/>
        <v>0.94470913060228623</v>
      </c>
    </row>
    <row r="10" spans="1:10" ht="13.35" customHeight="1" x14ac:dyDescent="0.25">
      <c r="A10" s="13" t="s">
        <v>6</v>
      </c>
      <c r="B10" s="1">
        <v>603888</v>
      </c>
      <c r="C10" s="1">
        <v>608120</v>
      </c>
      <c r="D10" s="22">
        <f t="shared" si="0"/>
        <v>0.99304084720121033</v>
      </c>
      <c r="E10" s="25">
        <v>306135</v>
      </c>
      <c r="F10" s="25">
        <v>304689.99999999988</v>
      </c>
      <c r="G10" s="22">
        <f t="shared" si="1"/>
        <v>1.0047425251895372</v>
      </c>
      <c r="H10" s="25">
        <v>297753</v>
      </c>
      <c r="I10" s="25">
        <v>303430.00000000006</v>
      </c>
      <c r="J10" s="22">
        <f t="shared" si="2"/>
        <v>0.98129057772797657</v>
      </c>
    </row>
    <row r="11" spans="1:10" ht="13.35" customHeight="1" x14ac:dyDescent="0.25">
      <c r="A11" s="13" t="s">
        <v>42</v>
      </c>
      <c r="B11" s="1">
        <v>170015</v>
      </c>
      <c r="C11" s="1">
        <v>182955.00000000003</v>
      </c>
      <c r="D11" s="22">
        <f t="shared" si="0"/>
        <v>0.92927222541061993</v>
      </c>
      <c r="E11" s="25">
        <v>88830</v>
      </c>
      <c r="F11" s="25">
        <v>91980.000000000015</v>
      </c>
      <c r="G11" s="22">
        <f t="shared" si="1"/>
        <v>0.96575342465753411</v>
      </c>
      <c r="H11" s="25">
        <v>81185</v>
      </c>
      <c r="I11" s="25">
        <v>90975.000000000015</v>
      </c>
      <c r="J11" s="22">
        <f t="shared" si="2"/>
        <v>0.89238801868645223</v>
      </c>
    </row>
    <row r="12" spans="1:10" ht="13.35" customHeight="1" x14ac:dyDescent="0.25">
      <c r="A12" s="13" t="s">
        <v>7</v>
      </c>
      <c r="B12" s="1">
        <v>154198</v>
      </c>
      <c r="C12" s="1">
        <v>161250.00000000006</v>
      </c>
      <c r="D12" s="22">
        <f t="shared" si="0"/>
        <v>0.95626666666666638</v>
      </c>
      <c r="E12" s="25">
        <v>78959</v>
      </c>
      <c r="F12" s="25">
        <v>80970.000000000015</v>
      </c>
      <c r="G12" s="22">
        <f t="shared" si="1"/>
        <v>0.97516364085463736</v>
      </c>
      <c r="H12" s="25">
        <v>75239</v>
      </c>
      <c r="I12" s="25">
        <v>80280.000000000029</v>
      </c>
      <c r="J12" s="22">
        <f t="shared" si="2"/>
        <v>0.93720727453911279</v>
      </c>
    </row>
    <row r="13" spans="1:10" ht="13.35" customHeight="1" x14ac:dyDescent="0.25">
      <c r="A13" s="13" t="s">
        <v>8</v>
      </c>
      <c r="B13" s="1">
        <v>110410</v>
      </c>
      <c r="C13" s="1">
        <v>118555.00000000001</v>
      </c>
      <c r="D13" s="22">
        <f t="shared" si="0"/>
        <v>0.93129770992366401</v>
      </c>
      <c r="E13" s="25">
        <v>56982</v>
      </c>
      <c r="F13" s="25">
        <v>59565.000000000007</v>
      </c>
      <c r="G13" s="22">
        <f t="shared" si="1"/>
        <v>0.95663560815915372</v>
      </c>
      <c r="H13" s="25">
        <v>53428</v>
      </c>
      <c r="I13" s="25">
        <v>58990.000000000007</v>
      </c>
      <c r="J13" s="22">
        <f t="shared" si="2"/>
        <v>0.90571283268350555</v>
      </c>
    </row>
    <row r="14" spans="1:10" ht="13.35" customHeight="1" x14ac:dyDescent="0.25">
      <c r="A14" s="13" t="s">
        <v>39</v>
      </c>
      <c r="B14" s="1">
        <v>178777</v>
      </c>
      <c r="C14" s="1">
        <v>190910</v>
      </c>
      <c r="D14" s="22">
        <f t="shared" si="0"/>
        <v>0.93644649311193762</v>
      </c>
      <c r="E14" s="25">
        <v>93267</v>
      </c>
      <c r="F14" s="25">
        <v>97490</v>
      </c>
      <c r="G14" s="22">
        <f t="shared" si="1"/>
        <v>0.95668273669094261</v>
      </c>
      <c r="H14" s="25">
        <v>85510</v>
      </c>
      <c r="I14" s="25">
        <v>93420.000000000015</v>
      </c>
      <c r="J14" s="22">
        <f t="shared" si="2"/>
        <v>0.91532862342110888</v>
      </c>
    </row>
    <row r="15" spans="1:10" ht="13.35" customHeight="1" x14ac:dyDescent="0.25">
      <c r="A15" s="13" t="s">
        <v>9</v>
      </c>
      <c r="B15" s="1">
        <v>157025</v>
      </c>
      <c r="C15" s="1">
        <v>165710</v>
      </c>
      <c r="D15" s="22">
        <f t="shared" si="0"/>
        <v>0.94758916178866692</v>
      </c>
      <c r="E15" s="25">
        <v>80456</v>
      </c>
      <c r="F15" s="25">
        <v>82285.000000000015</v>
      </c>
      <c r="G15" s="22">
        <f t="shared" si="1"/>
        <v>0.97777237649632354</v>
      </c>
      <c r="H15" s="25">
        <v>76569</v>
      </c>
      <c r="I15" s="25">
        <v>83425</v>
      </c>
      <c r="J15" s="22">
        <f t="shared" si="2"/>
        <v>0.91781839976026369</v>
      </c>
    </row>
    <row r="16" spans="1:10" ht="13.35" customHeight="1" x14ac:dyDescent="0.25">
      <c r="A16" s="13" t="s">
        <v>10</v>
      </c>
      <c r="B16" s="1">
        <v>193623</v>
      </c>
      <c r="C16" s="1">
        <v>203524.99999999994</v>
      </c>
      <c r="D16" s="22">
        <f t="shared" si="0"/>
        <v>0.95134750030708781</v>
      </c>
      <c r="E16" s="25">
        <v>99059</v>
      </c>
      <c r="F16" s="25">
        <v>102234.99999999997</v>
      </c>
      <c r="G16" s="22">
        <f t="shared" si="1"/>
        <v>0.96893431799285989</v>
      </c>
      <c r="H16" s="25">
        <v>94564</v>
      </c>
      <c r="I16" s="25">
        <v>101289.99999999997</v>
      </c>
      <c r="J16" s="22">
        <f t="shared" si="2"/>
        <v>0.93359660381084042</v>
      </c>
    </row>
    <row r="17" spans="1:13" ht="13.35" customHeight="1" x14ac:dyDescent="0.25">
      <c r="A17" s="13" t="s">
        <v>11</v>
      </c>
      <c r="B17" s="1">
        <v>61191</v>
      </c>
      <c r="C17" s="1">
        <v>62427.5</v>
      </c>
      <c r="D17" s="22">
        <f t="shared" si="0"/>
        <v>0.980193023907733</v>
      </c>
      <c r="E17" s="25">
        <v>30796</v>
      </c>
      <c r="F17" s="25">
        <v>30819.999999999996</v>
      </c>
      <c r="G17" s="22">
        <f t="shared" si="1"/>
        <v>0.99922128487994821</v>
      </c>
      <c r="H17" s="25">
        <v>30395</v>
      </c>
      <c r="I17" s="25">
        <v>31607.500000000004</v>
      </c>
      <c r="J17" s="22">
        <f t="shared" si="2"/>
        <v>0.96163885153840056</v>
      </c>
    </row>
    <row r="18" spans="1:13" ht="13.35" customHeight="1" x14ac:dyDescent="0.25">
      <c r="A18" s="13" t="s">
        <v>12</v>
      </c>
      <c r="B18" s="1">
        <v>341151</v>
      </c>
      <c r="C18" s="1">
        <v>352569.99999999988</v>
      </c>
      <c r="D18" s="22">
        <f t="shared" si="0"/>
        <v>0.96761210539751008</v>
      </c>
      <c r="E18" s="25">
        <v>174452</v>
      </c>
      <c r="F18" s="25">
        <v>176539.99999999994</v>
      </c>
      <c r="G18" s="22">
        <f t="shared" si="1"/>
        <v>0.98817265209017824</v>
      </c>
      <c r="H18" s="25">
        <v>166699</v>
      </c>
      <c r="I18" s="25">
        <v>176029.99999999994</v>
      </c>
      <c r="J18" s="22">
        <f t="shared" si="2"/>
        <v>0.94699199000170453</v>
      </c>
    </row>
    <row r="19" spans="1:13" ht="13.35" customHeight="1" x14ac:dyDescent="0.25">
      <c r="A19" s="13" t="s">
        <v>43</v>
      </c>
      <c r="B19" s="1">
        <v>49477</v>
      </c>
      <c r="C19" s="1">
        <v>51989.999999999985</v>
      </c>
      <c r="D19" s="22">
        <f t="shared" si="0"/>
        <v>0.95166378149644193</v>
      </c>
      <c r="E19" s="25">
        <v>25306</v>
      </c>
      <c r="F19" s="25">
        <v>26072.5</v>
      </c>
      <c r="G19" s="22">
        <f t="shared" si="1"/>
        <v>0.97060120816952733</v>
      </c>
      <c r="H19" s="25">
        <v>24171</v>
      </c>
      <c r="I19" s="25">
        <v>25917.499999999989</v>
      </c>
      <c r="J19" s="22">
        <f t="shared" si="2"/>
        <v>0.93261309925725899</v>
      </c>
    </row>
    <row r="20" spans="1:13" ht="13.35" customHeight="1" x14ac:dyDescent="0.25">
      <c r="A20" s="13" t="s">
        <v>13</v>
      </c>
      <c r="B20" s="1">
        <v>122800</v>
      </c>
      <c r="C20" s="1">
        <v>127860</v>
      </c>
      <c r="D20" s="22">
        <f t="shared" si="0"/>
        <v>0.96042546535272955</v>
      </c>
      <c r="E20" s="25">
        <v>63130</v>
      </c>
      <c r="F20" s="25">
        <v>64125.000000000015</v>
      </c>
      <c r="G20" s="22">
        <f t="shared" si="1"/>
        <v>0.98448343079922007</v>
      </c>
      <c r="H20" s="25">
        <v>59670</v>
      </c>
      <c r="I20" s="25">
        <v>63734.999999999993</v>
      </c>
      <c r="J20" s="22">
        <f t="shared" si="2"/>
        <v>0.93622028712638283</v>
      </c>
    </row>
    <row r="21" spans="1:13" ht="13.35" customHeight="1" x14ac:dyDescent="0.25">
      <c r="A21" s="13" t="s">
        <v>14</v>
      </c>
      <c r="B21" s="1">
        <v>435508</v>
      </c>
      <c r="C21" s="1">
        <v>456910.00000000012</v>
      </c>
      <c r="D21" s="22">
        <f t="shared" si="0"/>
        <v>0.95315926550086427</v>
      </c>
      <c r="E21" s="25">
        <v>223312</v>
      </c>
      <c r="F21" s="25">
        <v>230535.00000000006</v>
      </c>
      <c r="G21" s="22">
        <f t="shared" si="1"/>
        <v>0.96866853189320468</v>
      </c>
      <c r="H21" s="25">
        <v>212196</v>
      </c>
      <c r="I21" s="25">
        <v>226375.00000000003</v>
      </c>
      <c r="J21" s="22">
        <f t="shared" si="2"/>
        <v>0.93736499171728316</v>
      </c>
    </row>
    <row r="22" spans="1:13" ht="13.35" customHeight="1" x14ac:dyDescent="0.25">
      <c r="A22" s="13" t="s">
        <v>15</v>
      </c>
      <c r="B22" s="1">
        <v>49052</v>
      </c>
      <c r="C22" s="1">
        <v>51650</v>
      </c>
      <c r="D22" s="22">
        <f t="shared" si="0"/>
        <v>0.94969990319457886</v>
      </c>
      <c r="E22" s="25">
        <v>25315</v>
      </c>
      <c r="F22" s="25">
        <v>26235.000000000007</v>
      </c>
      <c r="G22" s="22">
        <f t="shared" si="1"/>
        <v>0.96493234229083258</v>
      </c>
      <c r="H22" s="25">
        <v>23737</v>
      </c>
      <c r="I22" s="25">
        <v>25414.999999999996</v>
      </c>
      <c r="J22" s="22">
        <f t="shared" si="2"/>
        <v>0.93397599842612644</v>
      </c>
    </row>
    <row r="23" spans="1:13" ht="13.35" customHeight="1" x14ac:dyDescent="0.25">
      <c r="A23" s="13" t="s">
        <v>44</v>
      </c>
      <c r="B23" s="1">
        <v>635846</v>
      </c>
      <c r="C23" s="1">
        <v>633299.99999999977</v>
      </c>
      <c r="D23" s="22">
        <f t="shared" si="0"/>
        <v>1.004020211590084</v>
      </c>
      <c r="E23" s="25">
        <v>327648</v>
      </c>
      <c r="F23" s="25">
        <v>320539.99999999988</v>
      </c>
      <c r="G23" s="22">
        <f t="shared" si="1"/>
        <v>1.0221750795532543</v>
      </c>
      <c r="H23" s="25">
        <v>308198</v>
      </c>
      <c r="I23" s="25">
        <v>312759.99999999988</v>
      </c>
      <c r="J23" s="22">
        <f t="shared" si="2"/>
        <v>0.98541373577183822</v>
      </c>
    </row>
    <row r="24" spans="1:13" ht="13.35" customHeight="1" x14ac:dyDescent="0.25">
      <c r="A24" s="13" t="s">
        <v>16</v>
      </c>
      <c r="B24" s="1">
        <v>32646</v>
      </c>
      <c r="C24" s="1">
        <v>32757.5</v>
      </c>
      <c r="D24" s="22">
        <f t="shared" si="0"/>
        <v>0.99659619934366173</v>
      </c>
      <c r="E24" s="25">
        <v>16110</v>
      </c>
      <c r="F24" s="25">
        <v>16002.499999999998</v>
      </c>
      <c r="G24" s="22">
        <f t="shared" si="1"/>
        <v>1.0067177003593191</v>
      </c>
      <c r="H24" s="25">
        <v>16536</v>
      </c>
      <c r="I24" s="25">
        <v>16755.000000000004</v>
      </c>
      <c r="J24" s="22">
        <f t="shared" si="2"/>
        <v>0.98692927484333015</v>
      </c>
    </row>
    <row r="25" spans="1:13" ht="13.35" customHeight="1" x14ac:dyDescent="0.25">
      <c r="A25" s="13" t="s">
        <v>17</v>
      </c>
      <c r="B25" s="1">
        <v>66248</v>
      </c>
      <c r="C25" s="1">
        <v>69820</v>
      </c>
      <c r="D25" s="22">
        <f t="shared" si="0"/>
        <v>0.94883987396161562</v>
      </c>
      <c r="E25" s="25">
        <v>34199</v>
      </c>
      <c r="F25" s="25">
        <v>35515.000000000007</v>
      </c>
      <c r="G25" s="22">
        <f t="shared" si="1"/>
        <v>0.9629452344079964</v>
      </c>
      <c r="H25" s="25">
        <v>32049</v>
      </c>
      <c r="I25" s="25">
        <v>34305</v>
      </c>
      <c r="J25" s="22">
        <f t="shared" si="2"/>
        <v>0.93423699169217311</v>
      </c>
    </row>
    <row r="26" spans="1:13" ht="13.35" customHeight="1" x14ac:dyDescent="0.25">
      <c r="A26" s="19" t="s">
        <v>18</v>
      </c>
      <c r="B26" s="20">
        <f>SUM(B6:B25)</f>
        <v>5003057</v>
      </c>
      <c r="C26" s="20">
        <f>SUM(C6:C25)</f>
        <v>5139465</v>
      </c>
      <c r="D26" s="21">
        <f t="shared" si="0"/>
        <v>0.97345871603367273</v>
      </c>
      <c r="E26" s="20">
        <f>SUM(E6:E25)</f>
        <v>2568804</v>
      </c>
      <c r="F26" s="20">
        <f>SUM(F6:F25)</f>
        <v>2588950</v>
      </c>
      <c r="G26" s="21">
        <f t="shared" si="1"/>
        <v>0.9922184669460592</v>
      </c>
      <c r="H26" s="20">
        <f>SUM(H6:H25)</f>
        <v>2434253</v>
      </c>
      <c r="I26" s="20">
        <f>SUM(I6:I25)</f>
        <v>2550515</v>
      </c>
      <c r="J26" s="21">
        <f t="shared" si="2"/>
        <v>0.95441626495041199</v>
      </c>
    </row>
    <row r="28" spans="1:13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5">
      <c r="A29" s="3" t="s">
        <v>47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4 A27:XFD27 D6:D25 G6:G25 J7:J25 B31:XFD31 B29:XFD29 D26 A33:XFD35 B32:XFD32 G26 J26 B30:XFD30 A37:XFD1048576 B36:XFD36 B5:XFD5 B28:XFD28 J6 L6:XFD6 L7:XFD25 L26:XFD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U27" sqref="U27"/>
    </sheetView>
  </sheetViews>
  <sheetFormatPr defaultColWidth="9.21875" defaultRowHeight="11.4" x14ac:dyDescent="0.25"/>
  <cols>
    <col min="1" max="1" width="27.5546875" style="3" customWidth="1"/>
    <col min="2" max="22" width="9.44140625" style="3" customWidth="1"/>
    <col min="23" max="16384" width="9.21875" style="3"/>
  </cols>
  <sheetData>
    <row r="1" spans="1:22" ht="13.8" x14ac:dyDescent="0.25">
      <c r="A1" s="24" t="str">
        <f>SUBSTITUTE(Ethnicity!A1,"Ethnicity","Age Group")</f>
        <v>Access to Primary Care by Prioritised Age Group (April 2024)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x14ac:dyDescent="0.25">
      <c r="A2" s="12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35" customHeight="1" x14ac:dyDescent="0.25">
      <c r="B4" s="14" t="s">
        <v>0</v>
      </c>
      <c r="C4" s="15"/>
      <c r="D4" s="15"/>
      <c r="E4" s="14" t="s">
        <v>24</v>
      </c>
      <c r="F4" s="15"/>
      <c r="G4" s="15"/>
      <c r="H4" s="14" t="s">
        <v>25</v>
      </c>
      <c r="I4" s="15"/>
      <c r="J4" s="15"/>
      <c r="K4" s="14" t="s">
        <v>26</v>
      </c>
      <c r="L4" s="15"/>
      <c r="M4" s="15"/>
      <c r="N4" s="14" t="s">
        <v>27</v>
      </c>
      <c r="O4" s="15"/>
      <c r="P4" s="15"/>
      <c r="Q4" s="14" t="s">
        <v>28</v>
      </c>
      <c r="R4" s="15"/>
      <c r="S4" s="15"/>
      <c r="T4" s="14" t="s">
        <v>29</v>
      </c>
      <c r="U4" s="15"/>
      <c r="V4" s="15"/>
    </row>
    <row r="5" spans="1:22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  <c r="N5" s="17" t="s">
        <v>22</v>
      </c>
      <c r="O5" s="17" t="s">
        <v>19</v>
      </c>
      <c r="P5" s="18" t="s">
        <v>2</v>
      </c>
      <c r="Q5" s="17" t="s">
        <v>22</v>
      </c>
      <c r="R5" s="17" t="s">
        <v>19</v>
      </c>
      <c r="S5" s="18" t="s">
        <v>2</v>
      </c>
      <c r="T5" s="17" t="s">
        <v>22</v>
      </c>
      <c r="U5" s="17" t="s">
        <v>19</v>
      </c>
      <c r="V5" s="18" t="s">
        <v>2</v>
      </c>
    </row>
    <row r="6" spans="1:22" ht="13.35" customHeight="1" x14ac:dyDescent="0.25">
      <c r="A6" s="13" t="s">
        <v>3</v>
      </c>
      <c r="B6" s="1">
        <v>478505</v>
      </c>
      <c r="C6" s="1">
        <v>474420</v>
      </c>
      <c r="D6" s="22">
        <f>IF(B6=0,"",B6/C6)</f>
        <v>1.0086105138906454</v>
      </c>
      <c r="E6" s="1">
        <v>23992</v>
      </c>
      <c r="F6" s="25">
        <v>23284.999999999996</v>
      </c>
      <c r="G6" s="22">
        <f>IF(E6=0,"",E6/F6)</f>
        <v>1.0303628945673182</v>
      </c>
      <c r="H6" s="1">
        <v>53653</v>
      </c>
      <c r="I6" s="25">
        <v>51994.999999999993</v>
      </c>
      <c r="J6" s="22">
        <f>IF(H6=0,"",H6/I6)</f>
        <v>1.0318876815078375</v>
      </c>
      <c r="K6" s="1">
        <v>58205</v>
      </c>
      <c r="L6" s="25">
        <v>59585.000000000007</v>
      </c>
      <c r="M6" s="22">
        <f>IF(K6=0,"",K6/L6)</f>
        <v>0.9768398086766803</v>
      </c>
      <c r="N6" s="1">
        <v>158518</v>
      </c>
      <c r="O6" s="25">
        <v>159404.99999999997</v>
      </c>
      <c r="P6" s="22">
        <f>IF(N6=0,"",N6/O6)</f>
        <v>0.99443555722844346</v>
      </c>
      <c r="Q6" s="1">
        <v>115640</v>
      </c>
      <c r="R6" s="25">
        <v>114739.99999999999</v>
      </c>
      <c r="S6" s="22">
        <f>IF(Q6=0,"",Q6/R6)</f>
        <v>1.0078438208122713</v>
      </c>
      <c r="T6" s="1">
        <v>68497</v>
      </c>
      <c r="U6" s="25">
        <v>65409.999999999993</v>
      </c>
      <c r="V6" s="22">
        <f>IF(T6=0,"",T6/U6)</f>
        <v>1.0471946185598533</v>
      </c>
    </row>
    <row r="7" spans="1:22" ht="13.35" customHeight="1" x14ac:dyDescent="0.25">
      <c r="A7" s="13" t="s">
        <v>4</v>
      </c>
      <c r="B7" s="1">
        <v>261081</v>
      </c>
      <c r="C7" s="1">
        <v>277610</v>
      </c>
      <c r="D7" s="22">
        <f t="shared" ref="D7:D26" si="0">IF(B7=0,"",B7/C7)</f>
        <v>0.94045963762112317</v>
      </c>
      <c r="E7" s="1">
        <v>15985</v>
      </c>
      <c r="F7" s="25">
        <v>16620</v>
      </c>
      <c r="G7" s="22">
        <f t="shared" ref="G7:G26" si="1">IF(E7=0,"",E7/F7)</f>
        <v>0.96179302045728043</v>
      </c>
      <c r="H7" s="1">
        <v>35025</v>
      </c>
      <c r="I7" s="25">
        <v>36305</v>
      </c>
      <c r="J7" s="22">
        <f t="shared" ref="J7:J26" si="2">IF(H7=0,"",H7/I7)</f>
        <v>0.96474314832667674</v>
      </c>
      <c r="K7" s="1">
        <v>28235</v>
      </c>
      <c r="L7" s="25">
        <v>29930</v>
      </c>
      <c r="M7" s="22">
        <f t="shared" ref="M7:M26" si="3">IF(K7=0,"",K7/L7)</f>
        <v>0.94336785833611758</v>
      </c>
      <c r="N7" s="1">
        <v>63061</v>
      </c>
      <c r="O7" s="25">
        <v>69110.000000000015</v>
      </c>
      <c r="P7" s="22">
        <f t="shared" ref="P7:P26" si="4">IF(N7=0,"",N7/O7)</f>
        <v>0.91247286933873517</v>
      </c>
      <c r="Q7" s="1">
        <v>63478</v>
      </c>
      <c r="R7" s="25">
        <v>68150</v>
      </c>
      <c r="S7" s="22">
        <f t="shared" ref="S7:S26" si="5">IF(Q7=0,"",Q7/R7)</f>
        <v>0.93144534115920763</v>
      </c>
      <c r="T7" s="1">
        <v>55297</v>
      </c>
      <c r="U7" s="25">
        <v>57495</v>
      </c>
      <c r="V7" s="22">
        <f t="shared" ref="V7:V26" si="6">IF(T7=0,"",T7/U7)</f>
        <v>0.96177058874684751</v>
      </c>
    </row>
    <row r="8" spans="1:22" ht="13.35" customHeight="1" x14ac:dyDescent="0.25">
      <c r="A8" s="13" t="s">
        <v>5</v>
      </c>
      <c r="B8" s="1">
        <v>593806</v>
      </c>
      <c r="C8" s="1">
        <v>595065</v>
      </c>
      <c r="D8" s="22">
        <f t="shared" si="0"/>
        <v>0.99788426474418757</v>
      </c>
      <c r="E8" s="1">
        <v>33680</v>
      </c>
      <c r="F8" s="25">
        <v>32815</v>
      </c>
      <c r="G8" s="22">
        <f t="shared" si="1"/>
        <v>1.0263598963888465</v>
      </c>
      <c r="H8" s="1">
        <v>71522</v>
      </c>
      <c r="I8" s="25">
        <v>69670</v>
      </c>
      <c r="J8" s="22">
        <f t="shared" si="2"/>
        <v>1.0265824601693698</v>
      </c>
      <c r="K8" s="1">
        <v>73881</v>
      </c>
      <c r="L8" s="25">
        <v>77804.999999999985</v>
      </c>
      <c r="M8" s="22">
        <f t="shared" si="3"/>
        <v>0.94956622325043394</v>
      </c>
      <c r="N8" s="1">
        <v>163297</v>
      </c>
      <c r="O8" s="25">
        <v>166874.99999999997</v>
      </c>
      <c r="P8" s="22">
        <f t="shared" si="4"/>
        <v>0.97855880149812746</v>
      </c>
      <c r="Q8" s="1">
        <v>147327</v>
      </c>
      <c r="R8" s="25">
        <v>149300.00000000003</v>
      </c>
      <c r="S8" s="22">
        <f t="shared" si="5"/>
        <v>0.98678499665103803</v>
      </c>
      <c r="T8" s="1">
        <v>104099</v>
      </c>
      <c r="U8" s="25">
        <v>98600</v>
      </c>
      <c r="V8" s="22">
        <f t="shared" si="6"/>
        <v>1.0557707910750507</v>
      </c>
    </row>
    <row r="9" spans="1:22" ht="13.35" customHeight="1" x14ac:dyDescent="0.25">
      <c r="A9" s="13" t="s">
        <v>38</v>
      </c>
      <c r="B9" s="1">
        <v>307810</v>
      </c>
      <c r="C9" s="1">
        <v>322060</v>
      </c>
      <c r="D9" s="22">
        <f t="shared" si="0"/>
        <v>0.95575358628826923</v>
      </c>
      <c r="E9" s="1">
        <v>14545</v>
      </c>
      <c r="F9" s="25">
        <v>15145</v>
      </c>
      <c r="G9" s="22">
        <f t="shared" si="1"/>
        <v>0.96038296467481021</v>
      </c>
      <c r="H9" s="1">
        <v>35391</v>
      </c>
      <c r="I9" s="25">
        <v>35064.999999999993</v>
      </c>
      <c r="J9" s="22">
        <f t="shared" si="2"/>
        <v>1.0092970198203339</v>
      </c>
      <c r="K9" s="1">
        <v>42127</v>
      </c>
      <c r="L9" s="25">
        <v>52189.999999999985</v>
      </c>
      <c r="M9" s="22">
        <f t="shared" si="3"/>
        <v>0.8071852845372679</v>
      </c>
      <c r="N9" s="1">
        <v>91593</v>
      </c>
      <c r="O9" s="25">
        <v>95145</v>
      </c>
      <c r="P9" s="22">
        <f t="shared" si="4"/>
        <v>0.96266750748857011</v>
      </c>
      <c r="Q9" s="1">
        <v>77602</v>
      </c>
      <c r="R9" s="25">
        <v>78775.000000000015</v>
      </c>
      <c r="S9" s="22">
        <f t="shared" si="5"/>
        <v>0.98510948905109474</v>
      </c>
      <c r="T9" s="1">
        <v>46552</v>
      </c>
      <c r="U9" s="25">
        <v>45740.000000000022</v>
      </c>
      <c r="V9" s="22">
        <f t="shared" si="6"/>
        <v>1.017752514210756</v>
      </c>
    </row>
    <row r="10" spans="1:22" ht="13.35" customHeight="1" x14ac:dyDescent="0.25">
      <c r="A10" s="13" t="s">
        <v>6</v>
      </c>
      <c r="B10" s="1">
        <v>603888</v>
      </c>
      <c r="C10" s="1">
        <v>608120</v>
      </c>
      <c r="D10" s="22">
        <f t="shared" si="0"/>
        <v>0.99304084720121033</v>
      </c>
      <c r="E10" s="1">
        <v>42761</v>
      </c>
      <c r="F10" s="25">
        <v>42335</v>
      </c>
      <c r="G10" s="22">
        <f t="shared" si="1"/>
        <v>1.010062595960789</v>
      </c>
      <c r="H10" s="1">
        <v>89079</v>
      </c>
      <c r="I10" s="25">
        <v>91535</v>
      </c>
      <c r="J10" s="22">
        <f t="shared" si="2"/>
        <v>0.97316873327142628</v>
      </c>
      <c r="K10" s="1">
        <v>77878</v>
      </c>
      <c r="L10" s="25">
        <v>81820.000000000029</v>
      </c>
      <c r="M10" s="22">
        <f t="shared" si="3"/>
        <v>0.95182107064287425</v>
      </c>
      <c r="N10" s="1">
        <v>182509</v>
      </c>
      <c r="O10" s="25">
        <v>177454.99999999997</v>
      </c>
      <c r="P10" s="22">
        <f t="shared" si="4"/>
        <v>1.0284804598348878</v>
      </c>
      <c r="Q10" s="1">
        <v>135922</v>
      </c>
      <c r="R10" s="25">
        <v>140255</v>
      </c>
      <c r="S10" s="22">
        <f t="shared" si="5"/>
        <v>0.96910627072118638</v>
      </c>
      <c r="T10" s="1">
        <v>75739</v>
      </c>
      <c r="U10" s="25">
        <v>74719.999999999971</v>
      </c>
      <c r="V10" s="22">
        <f t="shared" si="6"/>
        <v>1.0136375802997863</v>
      </c>
    </row>
    <row r="11" spans="1:22" ht="13.35" customHeight="1" x14ac:dyDescent="0.25">
      <c r="A11" s="13" t="s">
        <v>42</v>
      </c>
      <c r="B11" s="1">
        <v>170015</v>
      </c>
      <c r="C11" s="1">
        <v>182955</v>
      </c>
      <c r="D11" s="22">
        <f t="shared" si="0"/>
        <v>0.92927222541062005</v>
      </c>
      <c r="E11" s="1">
        <v>9792</v>
      </c>
      <c r="F11" s="25">
        <v>10859.999999999998</v>
      </c>
      <c r="G11" s="22">
        <f t="shared" si="1"/>
        <v>0.90165745856353607</v>
      </c>
      <c r="H11" s="1">
        <v>23422</v>
      </c>
      <c r="I11" s="25">
        <v>25064.999999999993</v>
      </c>
      <c r="J11" s="22">
        <f t="shared" si="2"/>
        <v>0.93445042888489949</v>
      </c>
      <c r="K11" s="1">
        <v>19524</v>
      </c>
      <c r="L11" s="25">
        <v>20969.999999999996</v>
      </c>
      <c r="M11" s="22">
        <f t="shared" si="3"/>
        <v>0.93104434907010025</v>
      </c>
      <c r="N11" s="1">
        <v>39233</v>
      </c>
      <c r="O11" s="25">
        <v>44200.000000000007</v>
      </c>
      <c r="P11" s="22">
        <f t="shared" si="4"/>
        <v>0.88762443438914007</v>
      </c>
      <c r="Q11" s="1">
        <v>43207</v>
      </c>
      <c r="R11" s="25">
        <v>46555.000000000007</v>
      </c>
      <c r="S11" s="22">
        <f t="shared" si="5"/>
        <v>0.9280850606809149</v>
      </c>
      <c r="T11" s="1">
        <v>34837</v>
      </c>
      <c r="U11" s="25">
        <v>35304.999999999993</v>
      </c>
      <c r="V11" s="22">
        <f t="shared" si="6"/>
        <v>0.98674408723976792</v>
      </c>
    </row>
    <row r="12" spans="1:22" ht="13.35" customHeight="1" x14ac:dyDescent="0.25">
      <c r="A12" s="13" t="s">
        <v>7</v>
      </c>
      <c r="B12" s="1">
        <v>154198</v>
      </c>
      <c r="C12" s="1">
        <v>161250</v>
      </c>
      <c r="D12" s="22">
        <f t="shared" si="0"/>
        <v>0.95626666666666671</v>
      </c>
      <c r="E12" s="1">
        <v>9635</v>
      </c>
      <c r="F12" s="25">
        <v>9949.9999999999982</v>
      </c>
      <c r="G12" s="22">
        <f t="shared" si="1"/>
        <v>0.96834170854271373</v>
      </c>
      <c r="H12" s="1">
        <v>20220</v>
      </c>
      <c r="I12" s="25">
        <v>20530</v>
      </c>
      <c r="J12" s="22">
        <f t="shared" si="2"/>
        <v>0.98490014612761811</v>
      </c>
      <c r="K12" s="1">
        <v>17383</v>
      </c>
      <c r="L12" s="25">
        <v>18499.999999999996</v>
      </c>
      <c r="M12" s="22">
        <f t="shared" si="3"/>
        <v>0.93962162162162177</v>
      </c>
      <c r="N12" s="1">
        <v>44360</v>
      </c>
      <c r="O12" s="25">
        <v>48920</v>
      </c>
      <c r="P12" s="22">
        <f t="shared" si="4"/>
        <v>0.90678659035159448</v>
      </c>
      <c r="Q12" s="1">
        <v>38226</v>
      </c>
      <c r="R12" s="25">
        <v>39934.999999999985</v>
      </c>
      <c r="S12" s="22">
        <f t="shared" si="5"/>
        <v>0.95720545887066522</v>
      </c>
      <c r="T12" s="1">
        <v>24374</v>
      </c>
      <c r="U12" s="25">
        <v>23414.999999999996</v>
      </c>
      <c r="V12" s="22">
        <f t="shared" si="6"/>
        <v>1.0409566517189837</v>
      </c>
    </row>
    <row r="13" spans="1:22" ht="13.35" customHeight="1" x14ac:dyDescent="0.25">
      <c r="A13" s="13" t="s">
        <v>8</v>
      </c>
      <c r="B13" s="1">
        <v>110410</v>
      </c>
      <c r="C13" s="1">
        <v>118555</v>
      </c>
      <c r="D13" s="22">
        <f t="shared" si="0"/>
        <v>0.93129770992366412</v>
      </c>
      <c r="E13" s="1">
        <v>7217</v>
      </c>
      <c r="F13" s="25">
        <v>7619.9999999999991</v>
      </c>
      <c r="G13" s="22">
        <f t="shared" si="1"/>
        <v>0.94711286089238855</v>
      </c>
      <c r="H13" s="1">
        <v>15618</v>
      </c>
      <c r="I13" s="25">
        <v>16605</v>
      </c>
      <c r="J13" s="22">
        <f t="shared" si="2"/>
        <v>0.94056007226738936</v>
      </c>
      <c r="K13" s="1">
        <v>12542</v>
      </c>
      <c r="L13" s="25">
        <v>13725</v>
      </c>
      <c r="M13" s="22">
        <f t="shared" si="3"/>
        <v>0.91380692167577415</v>
      </c>
      <c r="N13" s="1">
        <v>27000</v>
      </c>
      <c r="O13" s="25">
        <v>29824.999999999996</v>
      </c>
      <c r="P13" s="22">
        <f t="shared" si="4"/>
        <v>0.9052808046940487</v>
      </c>
      <c r="Q13" s="1">
        <v>27814</v>
      </c>
      <c r="R13" s="25">
        <v>29919.999999999993</v>
      </c>
      <c r="S13" s="22">
        <f t="shared" si="5"/>
        <v>0.92961229946524082</v>
      </c>
      <c r="T13" s="1">
        <v>20219</v>
      </c>
      <c r="U13" s="25">
        <v>20860</v>
      </c>
      <c r="V13" s="22">
        <f t="shared" si="6"/>
        <v>0.96927133269415144</v>
      </c>
    </row>
    <row r="14" spans="1:22" ht="13.35" customHeight="1" x14ac:dyDescent="0.25">
      <c r="A14" s="13" t="s">
        <v>39</v>
      </c>
      <c r="B14" s="1">
        <v>178777</v>
      </c>
      <c r="C14" s="1">
        <v>190910</v>
      </c>
      <c r="D14" s="22">
        <f t="shared" si="0"/>
        <v>0.93644649311193762</v>
      </c>
      <c r="E14" s="1">
        <v>10905</v>
      </c>
      <c r="F14" s="25">
        <v>11345</v>
      </c>
      <c r="G14" s="22">
        <f t="shared" si="1"/>
        <v>0.96121639488761568</v>
      </c>
      <c r="H14" s="1">
        <v>23868</v>
      </c>
      <c r="I14" s="25">
        <v>24705.000000000007</v>
      </c>
      <c r="J14" s="22">
        <f t="shared" si="2"/>
        <v>0.96612021857923469</v>
      </c>
      <c r="K14" s="1">
        <v>21304</v>
      </c>
      <c r="L14" s="25">
        <v>25575.000000000004</v>
      </c>
      <c r="M14" s="22">
        <f t="shared" si="3"/>
        <v>0.83300097751710644</v>
      </c>
      <c r="N14" s="1">
        <v>42893</v>
      </c>
      <c r="O14" s="25">
        <v>46964.999999999985</v>
      </c>
      <c r="P14" s="22">
        <f t="shared" si="4"/>
        <v>0.91329713616522967</v>
      </c>
      <c r="Q14" s="1">
        <v>43686</v>
      </c>
      <c r="R14" s="25">
        <v>46095.000000000007</v>
      </c>
      <c r="S14" s="22">
        <f t="shared" si="5"/>
        <v>0.94773836641718179</v>
      </c>
      <c r="T14" s="1">
        <v>36121</v>
      </c>
      <c r="U14" s="25">
        <v>36225.000000000007</v>
      </c>
      <c r="V14" s="22">
        <f t="shared" si="6"/>
        <v>0.99712905452035872</v>
      </c>
    </row>
    <row r="15" spans="1:22" ht="13.35" customHeight="1" x14ac:dyDescent="0.25">
      <c r="A15" s="13" t="s">
        <v>9</v>
      </c>
      <c r="B15" s="1">
        <v>157025</v>
      </c>
      <c r="C15" s="1">
        <v>165710</v>
      </c>
      <c r="D15" s="22">
        <f t="shared" si="0"/>
        <v>0.94758916178866692</v>
      </c>
      <c r="E15" s="1">
        <v>7306</v>
      </c>
      <c r="F15" s="25">
        <v>7850</v>
      </c>
      <c r="G15" s="22">
        <f t="shared" si="1"/>
        <v>0.93070063694267513</v>
      </c>
      <c r="H15" s="1">
        <v>18594</v>
      </c>
      <c r="I15" s="25">
        <v>18939.999999999996</v>
      </c>
      <c r="J15" s="22">
        <f t="shared" si="2"/>
        <v>0.98173178458289356</v>
      </c>
      <c r="K15" s="1">
        <v>15679</v>
      </c>
      <c r="L15" s="25">
        <v>16969.999999999996</v>
      </c>
      <c r="M15" s="22">
        <f t="shared" si="3"/>
        <v>0.92392457277548634</v>
      </c>
      <c r="N15" s="1">
        <v>34015</v>
      </c>
      <c r="O15" s="25">
        <v>37605</v>
      </c>
      <c r="P15" s="22">
        <f t="shared" si="4"/>
        <v>0.90453397154633697</v>
      </c>
      <c r="Q15" s="1">
        <v>43707</v>
      </c>
      <c r="R15" s="25">
        <v>46199.999999999993</v>
      </c>
      <c r="S15" s="22">
        <f t="shared" si="5"/>
        <v>0.94603896103896123</v>
      </c>
      <c r="T15" s="1">
        <v>37724</v>
      </c>
      <c r="U15" s="25">
        <v>38145.000000000007</v>
      </c>
      <c r="V15" s="22">
        <f t="shared" si="6"/>
        <v>0.98896316686328467</v>
      </c>
    </row>
    <row r="16" spans="1:22" ht="13.35" customHeight="1" x14ac:dyDescent="0.25">
      <c r="A16" s="13" t="s">
        <v>10</v>
      </c>
      <c r="B16" s="1">
        <v>193623</v>
      </c>
      <c r="C16" s="1">
        <v>203525</v>
      </c>
      <c r="D16" s="22">
        <f t="shared" si="0"/>
        <v>0.95134750030708759</v>
      </c>
      <c r="E16" s="1">
        <v>11655</v>
      </c>
      <c r="F16" s="25">
        <v>11945</v>
      </c>
      <c r="G16" s="22">
        <f t="shared" si="1"/>
        <v>0.97572205943909585</v>
      </c>
      <c r="H16" s="1">
        <v>26190</v>
      </c>
      <c r="I16" s="25">
        <v>28025</v>
      </c>
      <c r="J16" s="22">
        <f t="shared" si="2"/>
        <v>0.93452274754683318</v>
      </c>
      <c r="K16" s="1">
        <v>20246</v>
      </c>
      <c r="L16" s="25">
        <v>21205.000000000004</v>
      </c>
      <c r="M16" s="22">
        <f t="shared" si="3"/>
        <v>0.95477481726007996</v>
      </c>
      <c r="N16" s="1">
        <v>41824</v>
      </c>
      <c r="O16" s="25">
        <v>45164.999999999993</v>
      </c>
      <c r="P16" s="22">
        <f t="shared" si="4"/>
        <v>0.92602679065648197</v>
      </c>
      <c r="Q16" s="1">
        <v>49930</v>
      </c>
      <c r="R16" s="25">
        <v>53790.000000000007</v>
      </c>
      <c r="S16" s="22">
        <f t="shared" si="5"/>
        <v>0.92823944971184225</v>
      </c>
      <c r="T16" s="1">
        <v>43778</v>
      </c>
      <c r="U16" s="25">
        <v>43394.999999999993</v>
      </c>
      <c r="V16" s="22">
        <f t="shared" si="6"/>
        <v>1.0088259016015673</v>
      </c>
    </row>
    <row r="17" spans="1:22" ht="13.35" customHeight="1" x14ac:dyDescent="0.25">
      <c r="A17" s="13" t="s">
        <v>11</v>
      </c>
      <c r="B17" s="1">
        <v>61191</v>
      </c>
      <c r="C17" s="1">
        <v>62427.5</v>
      </c>
      <c r="D17" s="22">
        <f t="shared" si="0"/>
        <v>0.980193023907733</v>
      </c>
      <c r="E17" s="1">
        <v>3085</v>
      </c>
      <c r="F17" s="25">
        <v>3209.9999999999995</v>
      </c>
      <c r="G17" s="22">
        <f t="shared" si="1"/>
        <v>0.96105919003115281</v>
      </c>
      <c r="H17" s="1">
        <v>7481</v>
      </c>
      <c r="I17" s="25">
        <v>7307.4999999999991</v>
      </c>
      <c r="J17" s="22">
        <f t="shared" si="2"/>
        <v>1.023742730071844</v>
      </c>
      <c r="K17" s="1">
        <v>6169</v>
      </c>
      <c r="L17" s="25">
        <v>6167.5</v>
      </c>
      <c r="M17" s="22">
        <f t="shared" si="3"/>
        <v>1.0002432103769761</v>
      </c>
      <c r="N17" s="1">
        <v>14191</v>
      </c>
      <c r="O17" s="25">
        <v>14872.499999999998</v>
      </c>
      <c r="P17" s="22">
        <f t="shared" si="4"/>
        <v>0.95417717263405621</v>
      </c>
      <c r="Q17" s="1">
        <v>16131</v>
      </c>
      <c r="R17" s="25">
        <v>16590.000000000004</v>
      </c>
      <c r="S17" s="22">
        <f t="shared" si="5"/>
        <v>0.97233273056057845</v>
      </c>
      <c r="T17" s="1">
        <v>14134</v>
      </c>
      <c r="U17" s="25">
        <v>14280</v>
      </c>
      <c r="V17" s="22">
        <f t="shared" si="6"/>
        <v>0.98977591036414569</v>
      </c>
    </row>
    <row r="18" spans="1:22" ht="13.35" customHeight="1" x14ac:dyDescent="0.25">
      <c r="A18" s="13" t="s">
        <v>12</v>
      </c>
      <c r="B18" s="1">
        <v>341151</v>
      </c>
      <c r="C18" s="1">
        <v>352570.00000000006</v>
      </c>
      <c r="D18" s="22">
        <f t="shared" si="0"/>
        <v>0.96761210539750953</v>
      </c>
      <c r="E18" s="1">
        <v>17032</v>
      </c>
      <c r="F18" s="25">
        <v>17764.999999999996</v>
      </c>
      <c r="G18" s="22">
        <f t="shared" si="1"/>
        <v>0.95873909372361399</v>
      </c>
      <c r="H18" s="1">
        <v>39923</v>
      </c>
      <c r="I18" s="25">
        <v>40090.000000000015</v>
      </c>
      <c r="J18" s="22">
        <f t="shared" si="2"/>
        <v>0.9958343726615112</v>
      </c>
      <c r="K18" s="1">
        <v>46897</v>
      </c>
      <c r="L18" s="25">
        <v>48265.000000000007</v>
      </c>
      <c r="M18" s="22">
        <f t="shared" si="3"/>
        <v>0.97165647985082348</v>
      </c>
      <c r="N18" s="1">
        <v>88951</v>
      </c>
      <c r="O18" s="25">
        <v>94435.000000000015</v>
      </c>
      <c r="P18" s="22">
        <f t="shared" si="4"/>
        <v>0.94192831047810643</v>
      </c>
      <c r="Q18" s="1">
        <v>84876</v>
      </c>
      <c r="R18" s="25">
        <v>87885.000000000015</v>
      </c>
      <c r="S18" s="22">
        <f t="shared" si="5"/>
        <v>0.96576207543949466</v>
      </c>
      <c r="T18" s="1">
        <v>63472</v>
      </c>
      <c r="U18" s="25">
        <v>64129.999999999993</v>
      </c>
      <c r="V18" s="22">
        <f t="shared" si="6"/>
        <v>0.98973959145485746</v>
      </c>
    </row>
    <row r="19" spans="1:22" ht="13.35" customHeight="1" x14ac:dyDescent="0.25">
      <c r="A19" s="13" t="s">
        <v>43</v>
      </c>
      <c r="B19" s="1">
        <v>49477</v>
      </c>
      <c r="C19" s="1">
        <v>51990</v>
      </c>
      <c r="D19" s="22">
        <f t="shared" si="0"/>
        <v>0.9516637814964416</v>
      </c>
      <c r="E19" s="1">
        <v>3396</v>
      </c>
      <c r="F19" s="25">
        <v>3595</v>
      </c>
      <c r="G19" s="22">
        <f t="shared" si="1"/>
        <v>0.94464534075104312</v>
      </c>
      <c r="H19" s="1">
        <v>7294</v>
      </c>
      <c r="I19" s="25">
        <v>7835.0000000000009</v>
      </c>
      <c r="J19" s="22">
        <f t="shared" si="2"/>
        <v>0.93095086151882567</v>
      </c>
      <c r="K19" s="1">
        <v>6196</v>
      </c>
      <c r="L19" s="25">
        <v>6352.5</v>
      </c>
      <c r="M19" s="22">
        <f t="shared" si="3"/>
        <v>0.97536402990948445</v>
      </c>
      <c r="N19" s="1">
        <v>12069</v>
      </c>
      <c r="O19" s="25">
        <v>12567.499999999998</v>
      </c>
      <c r="P19" s="22">
        <f t="shared" si="4"/>
        <v>0.96033419534513642</v>
      </c>
      <c r="Q19" s="1">
        <v>11819</v>
      </c>
      <c r="R19" s="25">
        <v>12857.5</v>
      </c>
      <c r="S19" s="22">
        <f t="shared" si="5"/>
        <v>0.91923002138829479</v>
      </c>
      <c r="T19" s="1">
        <v>8703</v>
      </c>
      <c r="U19" s="25">
        <v>8782.5</v>
      </c>
      <c r="V19" s="22">
        <f t="shared" si="6"/>
        <v>0.99094790777113573</v>
      </c>
    </row>
    <row r="20" spans="1:22" ht="13.35" customHeight="1" x14ac:dyDescent="0.25">
      <c r="A20" s="13" t="s">
        <v>13</v>
      </c>
      <c r="B20" s="1">
        <v>122800</v>
      </c>
      <c r="C20" s="1">
        <v>127860</v>
      </c>
      <c r="D20" s="22">
        <f t="shared" si="0"/>
        <v>0.96042546535272955</v>
      </c>
      <c r="E20" s="1">
        <v>7307</v>
      </c>
      <c r="F20" s="25">
        <v>7945</v>
      </c>
      <c r="G20" s="22">
        <f t="shared" si="1"/>
        <v>0.91969792322215227</v>
      </c>
      <c r="H20" s="1">
        <v>16997</v>
      </c>
      <c r="I20" s="25">
        <v>17714.999999999996</v>
      </c>
      <c r="J20" s="22">
        <f t="shared" si="2"/>
        <v>0.95946937623482942</v>
      </c>
      <c r="K20" s="1">
        <v>13389</v>
      </c>
      <c r="L20" s="25">
        <v>14144.999999999998</v>
      </c>
      <c r="M20" s="22">
        <f t="shared" si="3"/>
        <v>0.94655355249204676</v>
      </c>
      <c r="N20" s="1">
        <v>29288</v>
      </c>
      <c r="O20" s="25">
        <v>31304.999999999996</v>
      </c>
      <c r="P20" s="22">
        <f t="shared" si="4"/>
        <v>0.93556939785976689</v>
      </c>
      <c r="Q20" s="1">
        <v>31167</v>
      </c>
      <c r="R20" s="25">
        <v>32695</v>
      </c>
      <c r="S20" s="22">
        <f t="shared" si="5"/>
        <v>0.9532650252332161</v>
      </c>
      <c r="T20" s="1">
        <v>24652</v>
      </c>
      <c r="U20" s="25">
        <v>24055.000000000007</v>
      </c>
      <c r="V20" s="22">
        <f t="shared" si="6"/>
        <v>1.0248181251299102</v>
      </c>
    </row>
    <row r="21" spans="1:22" ht="13.35" customHeight="1" x14ac:dyDescent="0.25">
      <c r="A21" s="13" t="s">
        <v>14</v>
      </c>
      <c r="B21" s="1">
        <v>435508</v>
      </c>
      <c r="C21" s="1">
        <v>456910</v>
      </c>
      <c r="D21" s="22">
        <f t="shared" si="0"/>
        <v>0.95315926550086449</v>
      </c>
      <c r="E21" s="1">
        <v>28235</v>
      </c>
      <c r="F21" s="25">
        <v>29225.000000000004</v>
      </c>
      <c r="G21" s="22">
        <f t="shared" si="1"/>
        <v>0.96612489307100069</v>
      </c>
      <c r="H21" s="1">
        <v>60230</v>
      </c>
      <c r="I21" s="25">
        <v>62235.000000000015</v>
      </c>
      <c r="J21" s="22">
        <f t="shared" si="2"/>
        <v>0.96778340162288079</v>
      </c>
      <c r="K21" s="1">
        <v>52088</v>
      </c>
      <c r="L21" s="25">
        <v>58315</v>
      </c>
      <c r="M21" s="22">
        <f t="shared" si="3"/>
        <v>0.8932178684729486</v>
      </c>
      <c r="N21" s="1">
        <v>114384</v>
      </c>
      <c r="O21" s="25">
        <v>120205</v>
      </c>
      <c r="P21" s="22">
        <f t="shared" si="4"/>
        <v>0.95157439374402064</v>
      </c>
      <c r="Q21" s="1">
        <v>102323</v>
      </c>
      <c r="R21" s="25">
        <v>108315.00000000003</v>
      </c>
      <c r="S21" s="22">
        <f t="shared" si="5"/>
        <v>0.94467986890089062</v>
      </c>
      <c r="T21" s="1">
        <v>78248</v>
      </c>
      <c r="U21" s="25">
        <v>78615</v>
      </c>
      <c r="V21" s="22">
        <f t="shared" si="6"/>
        <v>0.99533167970489089</v>
      </c>
    </row>
    <row r="22" spans="1:22" ht="13.35" customHeight="1" x14ac:dyDescent="0.25">
      <c r="A22" s="13" t="s">
        <v>15</v>
      </c>
      <c r="B22" s="1">
        <v>49052</v>
      </c>
      <c r="C22" s="1">
        <v>51650</v>
      </c>
      <c r="D22" s="22">
        <f t="shared" si="0"/>
        <v>0.94969990319457886</v>
      </c>
      <c r="E22" s="1">
        <v>2737</v>
      </c>
      <c r="F22" s="25">
        <v>2952.4999999999995</v>
      </c>
      <c r="G22" s="22">
        <f t="shared" si="1"/>
        <v>0.92701100762066058</v>
      </c>
      <c r="H22" s="1">
        <v>6012</v>
      </c>
      <c r="I22" s="25">
        <v>6215</v>
      </c>
      <c r="J22" s="22">
        <f t="shared" si="2"/>
        <v>0.96733708769106996</v>
      </c>
      <c r="K22" s="1">
        <v>5022</v>
      </c>
      <c r="L22" s="25">
        <v>5162.4999999999991</v>
      </c>
      <c r="M22" s="22">
        <f t="shared" si="3"/>
        <v>0.97278450363196145</v>
      </c>
      <c r="N22" s="1">
        <v>10420</v>
      </c>
      <c r="O22" s="25">
        <v>11502.499999999998</v>
      </c>
      <c r="P22" s="22">
        <f t="shared" si="4"/>
        <v>0.90589002390784623</v>
      </c>
      <c r="Q22" s="1">
        <v>12954</v>
      </c>
      <c r="R22" s="25">
        <v>13797.5</v>
      </c>
      <c r="S22" s="22">
        <f t="shared" si="5"/>
        <v>0.93886573654647576</v>
      </c>
      <c r="T22" s="1">
        <v>11907</v>
      </c>
      <c r="U22" s="25">
        <v>12019.999999999998</v>
      </c>
      <c r="V22" s="22">
        <f t="shared" si="6"/>
        <v>0.9905990016638937</v>
      </c>
    </row>
    <row r="23" spans="1:22" ht="13.35" customHeight="1" x14ac:dyDescent="0.25">
      <c r="A23" s="13" t="s">
        <v>44</v>
      </c>
      <c r="B23" s="1">
        <v>635846</v>
      </c>
      <c r="C23" s="1">
        <v>633300</v>
      </c>
      <c r="D23" s="22">
        <f t="shared" si="0"/>
        <v>1.0040202115900836</v>
      </c>
      <c r="E23" s="1">
        <v>38223</v>
      </c>
      <c r="F23" s="25">
        <v>38125</v>
      </c>
      <c r="G23" s="22">
        <f t="shared" si="1"/>
        <v>1.0025704918032787</v>
      </c>
      <c r="H23" s="1">
        <v>84713</v>
      </c>
      <c r="I23" s="25">
        <v>83440.000000000015</v>
      </c>
      <c r="J23" s="22">
        <f t="shared" si="2"/>
        <v>1.0152564717162031</v>
      </c>
      <c r="K23" s="1">
        <v>71607</v>
      </c>
      <c r="L23" s="25">
        <v>74844.999999999985</v>
      </c>
      <c r="M23" s="22">
        <f t="shared" si="3"/>
        <v>0.95673725699779566</v>
      </c>
      <c r="N23" s="1">
        <v>184674</v>
      </c>
      <c r="O23" s="25">
        <v>180819.99999999997</v>
      </c>
      <c r="P23" s="22">
        <f t="shared" si="4"/>
        <v>1.0213140139365116</v>
      </c>
      <c r="Q23" s="1">
        <v>157092</v>
      </c>
      <c r="R23" s="25">
        <v>159720</v>
      </c>
      <c r="S23" s="22">
        <f t="shared" si="5"/>
        <v>0.98354620586025543</v>
      </c>
      <c r="T23" s="1">
        <v>99537</v>
      </c>
      <c r="U23" s="25">
        <v>96350.000000000015</v>
      </c>
      <c r="V23" s="22">
        <f t="shared" si="6"/>
        <v>1.0330773222625842</v>
      </c>
    </row>
    <row r="24" spans="1:22" ht="13.35" customHeight="1" x14ac:dyDescent="0.25">
      <c r="A24" s="13" t="s">
        <v>16</v>
      </c>
      <c r="B24" s="1">
        <v>32646</v>
      </c>
      <c r="C24" s="1">
        <v>32757.5</v>
      </c>
      <c r="D24" s="22">
        <f t="shared" si="0"/>
        <v>0.99659619934366173</v>
      </c>
      <c r="E24" s="1">
        <v>1541</v>
      </c>
      <c r="F24" s="25">
        <v>1700</v>
      </c>
      <c r="G24" s="22">
        <f t="shared" si="1"/>
        <v>0.90647058823529414</v>
      </c>
      <c r="H24" s="1">
        <v>3618</v>
      </c>
      <c r="I24" s="25">
        <v>3695</v>
      </c>
      <c r="J24" s="22">
        <f t="shared" si="2"/>
        <v>0.97916102841677943</v>
      </c>
      <c r="K24" s="1">
        <v>2952</v>
      </c>
      <c r="L24" s="25">
        <v>3065</v>
      </c>
      <c r="M24" s="22">
        <f t="shared" si="3"/>
        <v>0.96313213703099509</v>
      </c>
      <c r="N24" s="1">
        <v>7007</v>
      </c>
      <c r="O24" s="25">
        <v>7155</v>
      </c>
      <c r="P24" s="22">
        <f t="shared" si="4"/>
        <v>0.97931516422082465</v>
      </c>
      <c r="Q24" s="1">
        <v>9841</v>
      </c>
      <c r="R24" s="25">
        <v>9560</v>
      </c>
      <c r="S24" s="22">
        <f t="shared" si="5"/>
        <v>1.0293933054393305</v>
      </c>
      <c r="T24" s="1">
        <v>7687</v>
      </c>
      <c r="U24" s="25">
        <v>7582.5000000000009</v>
      </c>
      <c r="V24" s="22">
        <f t="shared" si="6"/>
        <v>1.0137817342565116</v>
      </c>
    </row>
    <row r="25" spans="1:22" ht="13.35" customHeight="1" x14ac:dyDescent="0.25">
      <c r="A25" s="13" t="s">
        <v>17</v>
      </c>
      <c r="B25" s="1">
        <v>66248</v>
      </c>
      <c r="C25" s="1">
        <v>69820</v>
      </c>
      <c r="D25" s="22">
        <f t="shared" si="0"/>
        <v>0.94883987396161562</v>
      </c>
      <c r="E25" s="1">
        <v>4067</v>
      </c>
      <c r="F25" s="25">
        <v>4345.0000000000009</v>
      </c>
      <c r="G25" s="22">
        <f t="shared" si="1"/>
        <v>0.93601841196777891</v>
      </c>
      <c r="H25" s="1">
        <v>8591</v>
      </c>
      <c r="I25" s="25">
        <v>9214.9999999999982</v>
      </c>
      <c r="J25" s="22">
        <f t="shared" si="2"/>
        <v>0.9322843190450355</v>
      </c>
      <c r="K25" s="1">
        <v>7246</v>
      </c>
      <c r="L25" s="25">
        <v>7569.9999999999991</v>
      </c>
      <c r="M25" s="22">
        <f t="shared" si="3"/>
        <v>0.9571994715984149</v>
      </c>
      <c r="N25" s="1">
        <v>14756</v>
      </c>
      <c r="O25" s="25">
        <v>16010.000000000002</v>
      </c>
      <c r="P25" s="22">
        <f t="shared" si="4"/>
        <v>0.92167395377888806</v>
      </c>
      <c r="Q25" s="1">
        <v>16816</v>
      </c>
      <c r="R25" s="25">
        <v>17955</v>
      </c>
      <c r="S25" s="22">
        <f t="shared" si="5"/>
        <v>0.93656363130047338</v>
      </c>
      <c r="T25" s="1">
        <v>14772</v>
      </c>
      <c r="U25" s="25">
        <v>14724.999999999998</v>
      </c>
      <c r="V25" s="22">
        <f t="shared" si="6"/>
        <v>1.0031918505942277</v>
      </c>
    </row>
    <row r="26" spans="1:22" ht="13.35" customHeight="1" x14ac:dyDescent="0.25">
      <c r="A26" s="19" t="s">
        <v>18</v>
      </c>
      <c r="B26" s="20">
        <f>SUM(B6:B25)</f>
        <v>5003057</v>
      </c>
      <c r="C26" s="20">
        <f>SUM(C6:C25)</f>
        <v>5139465</v>
      </c>
      <c r="D26" s="21">
        <f t="shared" si="0"/>
        <v>0.97345871603367273</v>
      </c>
      <c r="E26" s="20">
        <f>SUM(E6:E25)</f>
        <v>293096</v>
      </c>
      <c r="F26" s="20">
        <f>SUM(F6:F25)</f>
        <v>298632.5</v>
      </c>
      <c r="G26" s="21">
        <f t="shared" si="1"/>
        <v>0.98146049073694253</v>
      </c>
      <c r="H26" s="20">
        <f>SUM(H6:H25)</f>
        <v>647441</v>
      </c>
      <c r="I26" s="20">
        <f>SUM(I6:I25)</f>
        <v>656187.5</v>
      </c>
      <c r="J26" s="21">
        <f t="shared" si="2"/>
        <v>0.98667073054576626</v>
      </c>
      <c r="K26" s="20">
        <f>SUM(K6:K25)</f>
        <v>598570</v>
      </c>
      <c r="L26" s="20">
        <f>SUM(L6:L25)</f>
        <v>642162.5</v>
      </c>
      <c r="M26" s="21">
        <f t="shared" si="3"/>
        <v>0.93211609211064173</v>
      </c>
      <c r="N26" s="20">
        <f>SUM(N6:N25)</f>
        <v>1364043</v>
      </c>
      <c r="O26" s="20">
        <f>SUM(O6:O25)</f>
        <v>1409542.5</v>
      </c>
      <c r="P26" s="21">
        <f t="shared" si="4"/>
        <v>0.96772037735648264</v>
      </c>
      <c r="Q26" s="20">
        <f>SUM(Q6:Q25)</f>
        <v>1229558</v>
      </c>
      <c r="R26" s="20">
        <f>SUM(R6:R25)</f>
        <v>1273090</v>
      </c>
      <c r="S26" s="21">
        <f t="shared" si="5"/>
        <v>0.96580603099545204</v>
      </c>
      <c r="T26" s="20">
        <f>SUM(T6:T25)</f>
        <v>870349</v>
      </c>
      <c r="U26" s="20">
        <f>SUM(U6:U25)</f>
        <v>859850</v>
      </c>
      <c r="V26" s="21">
        <f t="shared" si="6"/>
        <v>1.0122102692330057</v>
      </c>
    </row>
    <row r="28" spans="1:22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5">
      <c r="A29" s="3" t="s">
        <v>47</v>
      </c>
    </row>
    <row r="31" spans="1:22" x14ac:dyDescent="0.25">
      <c r="B31" s="5"/>
    </row>
  </sheetData>
  <pageMargins left="0.31496062992125984" right="0.31496062992125984" top="0.55118110236220474" bottom="0.35433070866141736" header="0.31496062992125984" footer="0.31496062992125984"/>
  <pageSetup paperSize="9" scale="61" orientation="landscape" r:id="rId1"/>
  <rowBreaks count="2" manualBreakCount="2">
    <brk id="27" max="16383" man="1"/>
    <brk id="53" max="16383" man="1"/>
  </rowBreaks>
  <ignoredErrors>
    <ignoredError sqref="A1:XFD4 A27:XFD27 D6:D25 G6:G25 J6:J25 M6:M25 P6:P25 S6:S25 V7:V25 B30:XFD30 B29:XFD29 D26 A33:XFD34 C31:XFD31 G26 J26 M26 P26 S26 V26 C32:XFD32 A36:XFD1048576 B35:XFD35 B5:XFD5 B28:XFD28 V6 X6:XFD6 X7:XFD25 X26:XFD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4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J17" sqref="J17"/>
    </sheetView>
  </sheetViews>
  <sheetFormatPr defaultColWidth="9.21875" defaultRowHeight="11.4" x14ac:dyDescent="0.25"/>
  <cols>
    <col min="1" max="1" width="27.5546875" style="3" customWidth="1"/>
    <col min="2" max="19" width="9.44140625" style="3" customWidth="1"/>
    <col min="20" max="16384" width="9.21875" style="3"/>
  </cols>
  <sheetData>
    <row r="1" spans="1:21" ht="13.8" x14ac:dyDescent="0.25">
      <c r="A1" s="24" t="str">
        <f>SUBSTITUTE(Ethnicity!A1,"Ethnicity","Deprivation")</f>
        <v>Access to Primary Care by Prioritised Deprivation (April 2024)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2" x14ac:dyDescent="0.25">
      <c r="A2" s="12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1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3.35" customHeight="1" x14ac:dyDescent="0.25">
      <c r="B4" s="14" t="s">
        <v>0</v>
      </c>
      <c r="C4" s="15"/>
      <c r="D4" s="15"/>
      <c r="E4" s="14" t="s">
        <v>30</v>
      </c>
      <c r="F4" s="15"/>
      <c r="G4" s="15"/>
      <c r="H4" s="14" t="s">
        <v>31</v>
      </c>
      <c r="I4" s="15"/>
      <c r="J4" s="15"/>
      <c r="K4" s="14" t="s">
        <v>32</v>
      </c>
      <c r="L4" s="15"/>
      <c r="M4" s="15"/>
      <c r="N4" s="14" t="s">
        <v>33</v>
      </c>
      <c r="O4" s="15"/>
      <c r="P4" s="15"/>
      <c r="Q4" s="14" t="s">
        <v>40</v>
      </c>
      <c r="R4" s="15"/>
      <c r="S4" s="15"/>
    </row>
    <row r="5" spans="1:21" ht="26.55" customHeight="1" x14ac:dyDescent="0.25">
      <c r="A5" s="16" t="s">
        <v>46</v>
      </c>
      <c r="B5" s="17" t="s">
        <v>22</v>
      </c>
      <c r="C5" s="17" t="s">
        <v>19</v>
      </c>
      <c r="D5" s="18" t="s">
        <v>2</v>
      </c>
      <c r="E5" s="17" t="s">
        <v>22</v>
      </c>
      <c r="F5" s="17" t="s">
        <v>19</v>
      </c>
      <c r="G5" s="18" t="s">
        <v>2</v>
      </c>
      <c r="H5" s="17" t="s">
        <v>22</v>
      </c>
      <c r="I5" s="17" t="s">
        <v>19</v>
      </c>
      <c r="J5" s="18" t="s">
        <v>2</v>
      </c>
      <c r="K5" s="17" t="s">
        <v>22</v>
      </c>
      <c r="L5" s="17" t="s">
        <v>19</v>
      </c>
      <c r="M5" s="18" t="s">
        <v>2</v>
      </c>
      <c r="N5" s="17" t="s">
        <v>22</v>
      </c>
      <c r="O5" s="17" t="s">
        <v>19</v>
      </c>
      <c r="P5" s="18" t="s">
        <v>2</v>
      </c>
      <c r="Q5" s="17" t="s">
        <v>22</v>
      </c>
      <c r="R5" s="17" t="s">
        <v>19</v>
      </c>
      <c r="S5" s="18" t="s">
        <v>2</v>
      </c>
    </row>
    <row r="6" spans="1:21" ht="13.35" customHeight="1" x14ac:dyDescent="0.25">
      <c r="A6" s="13" t="s">
        <v>3</v>
      </c>
      <c r="B6" s="1">
        <v>478505</v>
      </c>
      <c r="C6" s="1">
        <v>474420</v>
      </c>
      <c r="D6" s="22">
        <f>IF(B6=0,"",B6/C6)</f>
        <v>1.0086105138906454</v>
      </c>
      <c r="E6" s="1">
        <v>88964</v>
      </c>
      <c r="F6" s="25">
        <v>87436.530304941611</v>
      </c>
      <c r="G6" s="22">
        <f>IF(E6=0,"",E6/F6)</f>
        <v>1.0174694683072536</v>
      </c>
      <c r="H6" s="1">
        <v>101744</v>
      </c>
      <c r="I6" s="25">
        <v>100976.24511952024</v>
      </c>
      <c r="J6" s="22">
        <f>IF(H6=0,"",H6/I6)</f>
        <v>1.0076033217473179</v>
      </c>
      <c r="K6" s="1">
        <v>113878</v>
      </c>
      <c r="L6" s="25">
        <v>112414.35361493923</v>
      </c>
      <c r="M6" s="22">
        <f>IF(K6=0,"",K6/L6)</f>
        <v>1.013020102308948</v>
      </c>
      <c r="N6" s="1">
        <v>86065</v>
      </c>
      <c r="O6" s="25">
        <v>88294.889206702122</v>
      </c>
      <c r="P6" s="22">
        <f>IF(N6=0,"",N6/O6)</f>
        <v>0.9747449798426967</v>
      </c>
      <c r="Q6">
        <v>83563</v>
      </c>
      <c r="R6">
        <v>85297.981753896776</v>
      </c>
      <c r="S6" s="22">
        <f>IF(Q6=0,"",Q6/R6)</f>
        <v>0.97965975609009626</v>
      </c>
      <c r="T6" s="5"/>
      <c r="U6" s="5"/>
    </row>
    <row r="7" spans="1:21" ht="13.35" customHeight="1" x14ac:dyDescent="0.25">
      <c r="A7" s="13" t="s">
        <v>4</v>
      </c>
      <c r="B7" s="1">
        <v>261081</v>
      </c>
      <c r="C7" s="1">
        <v>277610</v>
      </c>
      <c r="D7" s="22">
        <f t="shared" ref="D7:D26" si="0">IF(B7=0,"",B7/C7)</f>
        <v>0.94045963762112317</v>
      </c>
      <c r="E7" s="1">
        <v>48811</v>
      </c>
      <c r="F7" s="25">
        <v>45038.699065715489</v>
      </c>
      <c r="G7" s="22">
        <f t="shared" ref="G7:G26" si="1">IF(E7=0,"",E7/F7)</f>
        <v>1.0837568804725106</v>
      </c>
      <c r="H7" s="1">
        <v>50808</v>
      </c>
      <c r="I7" s="25">
        <v>51781.692875985282</v>
      </c>
      <c r="J7" s="22">
        <f t="shared" ref="J7:J26" si="2">IF(H7=0,"",H7/I7)</f>
        <v>0.98119619460265173</v>
      </c>
      <c r="K7" s="1">
        <v>54357</v>
      </c>
      <c r="L7" s="25">
        <v>58099.921936015264</v>
      </c>
      <c r="M7" s="22">
        <f t="shared" ref="M7:M26" si="3">IF(K7=0,"",K7/L7)</f>
        <v>0.93557784913829489</v>
      </c>
      <c r="N7" s="1">
        <v>54105</v>
      </c>
      <c r="O7" s="25">
        <v>61724.987845875963</v>
      </c>
      <c r="P7" s="22">
        <f t="shared" ref="P7:P26" si="4">IF(N7=0,"",N7/O7)</f>
        <v>0.87654938280583106</v>
      </c>
      <c r="Q7">
        <v>49940</v>
      </c>
      <c r="R7">
        <v>60964.698276408017</v>
      </c>
      <c r="S7" s="22">
        <f t="shared" ref="S7:S26" si="5">IF(Q7=0,"",Q7/R7)</f>
        <v>0.81916258772538975</v>
      </c>
      <c r="T7" s="5"/>
      <c r="U7" s="5"/>
    </row>
    <row r="8" spans="1:21" ht="13.35" customHeight="1" x14ac:dyDescent="0.25">
      <c r="A8" s="13" t="s">
        <v>5</v>
      </c>
      <c r="B8" s="1">
        <v>593806</v>
      </c>
      <c r="C8" s="1">
        <v>595064.99999999988</v>
      </c>
      <c r="D8" s="22">
        <f t="shared" si="0"/>
        <v>0.99788426474418779</v>
      </c>
      <c r="E8" s="1">
        <v>186883</v>
      </c>
      <c r="F8" s="25">
        <v>166099.85447758457</v>
      </c>
      <c r="G8" s="22">
        <f t="shared" si="1"/>
        <v>1.1251244053631615</v>
      </c>
      <c r="H8" s="1">
        <v>127137</v>
      </c>
      <c r="I8" s="25">
        <v>131075.55183944575</v>
      </c>
      <c r="J8" s="22">
        <f t="shared" si="2"/>
        <v>0.96995204838603255</v>
      </c>
      <c r="K8" s="1">
        <v>110416</v>
      </c>
      <c r="L8" s="25">
        <v>116353.06848892583</v>
      </c>
      <c r="M8" s="22">
        <f t="shared" si="3"/>
        <v>0.94897368358195988</v>
      </c>
      <c r="N8" s="1">
        <v>104371</v>
      </c>
      <c r="O8" s="25">
        <v>114803.59953167036</v>
      </c>
      <c r="P8" s="22">
        <f t="shared" si="4"/>
        <v>0.90912654677876747</v>
      </c>
      <c r="Q8">
        <v>59121</v>
      </c>
      <c r="R8">
        <v>66732.925662373411</v>
      </c>
      <c r="S8" s="22">
        <f t="shared" si="5"/>
        <v>0.88593448306335376</v>
      </c>
      <c r="T8" s="5"/>
      <c r="U8" s="5"/>
    </row>
    <row r="9" spans="1:21" ht="13.35" customHeight="1" x14ac:dyDescent="0.25">
      <c r="A9" s="13" t="s">
        <v>38</v>
      </c>
      <c r="B9" s="1">
        <v>307810</v>
      </c>
      <c r="C9" s="1">
        <v>322060</v>
      </c>
      <c r="D9" s="22">
        <f t="shared" si="0"/>
        <v>0.95575358628826923</v>
      </c>
      <c r="E9" s="1">
        <v>104472</v>
      </c>
      <c r="F9" s="25">
        <v>102497.52859989625</v>
      </c>
      <c r="G9" s="22">
        <f t="shared" si="1"/>
        <v>1.019263600079678</v>
      </c>
      <c r="H9" s="1">
        <v>72417</v>
      </c>
      <c r="I9" s="25">
        <v>76332.850797113933</v>
      </c>
      <c r="J9" s="22">
        <f t="shared" si="2"/>
        <v>0.94870032029169293</v>
      </c>
      <c r="K9" s="1">
        <v>57162</v>
      </c>
      <c r="L9" s="25">
        <v>63371.318004904788</v>
      </c>
      <c r="M9" s="22">
        <f t="shared" si="3"/>
        <v>0.90201690290828096</v>
      </c>
      <c r="N9" s="1">
        <v>37500</v>
      </c>
      <c r="O9" s="25">
        <v>41698.305036457539</v>
      </c>
      <c r="P9" s="22">
        <f t="shared" si="4"/>
        <v>0.89931712973016797</v>
      </c>
      <c r="Q9">
        <v>33148</v>
      </c>
      <c r="R9">
        <v>38159.997561627475</v>
      </c>
      <c r="S9" s="22">
        <f t="shared" si="5"/>
        <v>0.86865833642852786</v>
      </c>
      <c r="T9" s="5"/>
      <c r="U9" s="5"/>
    </row>
    <row r="10" spans="1:21" ht="13.35" customHeight="1" x14ac:dyDescent="0.25">
      <c r="A10" s="13" t="s">
        <v>6</v>
      </c>
      <c r="B10" s="1">
        <v>603888</v>
      </c>
      <c r="C10" s="1">
        <v>608120</v>
      </c>
      <c r="D10" s="22">
        <f t="shared" si="0"/>
        <v>0.99304084720121033</v>
      </c>
      <c r="E10" s="1">
        <v>87208</v>
      </c>
      <c r="F10" s="25">
        <v>85344.777664733992</v>
      </c>
      <c r="G10" s="22">
        <f t="shared" si="1"/>
        <v>1.0218317088197879</v>
      </c>
      <c r="H10" s="1">
        <v>102510</v>
      </c>
      <c r="I10" s="25">
        <v>99305.131155664189</v>
      </c>
      <c r="J10" s="22">
        <f t="shared" si="2"/>
        <v>1.0322729430699011</v>
      </c>
      <c r="K10" s="1">
        <v>98451</v>
      </c>
      <c r="L10" s="25">
        <v>92882.143645108808</v>
      </c>
      <c r="M10" s="22">
        <f t="shared" si="3"/>
        <v>1.0599561566555689</v>
      </c>
      <c r="N10" s="1">
        <v>104176</v>
      </c>
      <c r="O10" s="25">
        <v>102711.54563259702</v>
      </c>
      <c r="P10" s="22">
        <f t="shared" si="4"/>
        <v>1.0142579333061679</v>
      </c>
      <c r="Q10">
        <v>201555</v>
      </c>
      <c r="R10">
        <v>227876.40190189597</v>
      </c>
      <c r="S10" s="22">
        <f t="shared" si="5"/>
        <v>0.88449263863123617</v>
      </c>
      <c r="T10" s="5"/>
      <c r="U10" s="5"/>
    </row>
    <row r="11" spans="1:21" ht="13.35" customHeight="1" x14ac:dyDescent="0.25">
      <c r="A11" s="13" t="s">
        <v>42</v>
      </c>
      <c r="B11" s="1">
        <v>170015</v>
      </c>
      <c r="C11" s="1">
        <v>182955</v>
      </c>
      <c r="D11" s="22">
        <f t="shared" si="0"/>
        <v>0.92927222541062005</v>
      </c>
      <c r="E11" s="1">
        <v>28456</v>
      </c>
      <c r="F11" s="25">
        <v>27922.828822749041</v>
      </c>
      <c r="G11" s="22">
        <f t="shared" si="1"/>
        <v>1.0190944542415623</v>
      </c>
      <c r="H11" s="1">
        <v>26293</v>
      </c>
      <c r="I11" s="25">
        <v>27274.612279862151</v>
      </c>
      <c r="J11" s="22">
        <f t="shared" si="2"/>
        <v>0.96401003725406165</v>
      </c>
      <c r="K11" s="1">
        <v>29053</v>
      </c>
      <c r="L11" s="25">
        <v>31983.38778801127</v>
      </c>
      <c r="M11" s="22">
        <f t="shared" si="3"/>
        <v>0.90837781765227188</v>
      </c>
      <c r="N11" s="1">
        <v>38142</v>
      </c>
      <c r="O11" s="25">
        <v>42250.432168565123</v>
      </c>
      <c r="P11" s="22">
        <f t="shared" si="4"/>
        <v>0.90275999658006223</v>
      </c>
      <c r="Q11">
        <v>45836</v>
      </c>
      <c r="R11">
        <v>53523.738940812415</v>
      </c>
      <c r="S11" s="22">
        <f t="shared" si="5"/>
        <v>0.85636767735315233</v>
      </c>
      <c r="T11" s="5"/>
      <c r="U11" s="5"/>
    </row>
    <row r="12" spans="1:21" ht="13.35" customHeight="1" x14ac:dyDescent="0.25">
      <c r="A12" s="13" t="s">
        <v>7</v>
      </c>
      <c r="B12" s="1">
        <v>154198</v>
      </c>
      <c r="C12" s="1">
        <v>161250</v>
      </c>
      <c r="D12" s="22">
        <f t="shared" si="0"/>
        <v>0.95626666666666671</v>
      </c>
      <c r="E12" s="1">
        <v>36800</v>
      </c>
      <c r="F12" s="25">
        <v>38091.017882833003</v>
      </c>
      <c r="G12" s="22">
        <f t="shared" si="1"/>
        <v>0.96610702589245212</v>
      </c>
      <c r="H12" s="1">
        <v>23431</v>
      </c>
      <c r="I12" s="25">
        <v>24521.621942355319</v>
      </c>
      <c r="J12" s="22">
        <f t="shared" si="2"/>
        <v>0.95552406994451178</v>
      </c>
      <c r="K12" s="1">
        <v>27288</v>
      </c>
      <c r="L12" s="25">
        <v>28763.571750703846</v>
      </c>
      <c r="M12" s="22">
        <f t="shared" si="3"/>
        <v>0.94869998192530669</v>
      </c>
      <c r="N12" s="1">
        <v>35430</v>
      </c>
      <c r="O12" s="25">
        <v>36443.465927973069</v>
      </c>
      <c r="P12" s="22">
        <f t="shared" si="4"/>
        <v>0.97219073701782133</v>
      </c>
      <c r="Q12">
        <v>30181</v>
      </c>
      <c r="R12">
        <v>33430.322496134744</v>
      </c>
      <c r="S12" s="22">
        <f t="shared" si="5"/>
        <v>0.90280313638881482</v>
      </c>
      <c r="T12" s="5"/>
      <c r="U12" s="5"/>
    </row>
    <row r="13" spans="1:21" ht="13.35" customHeight="1" x14ac:dyDescent="0.25">
      <c r="A13" s="13" t="s">
        <v>8</v>
      </c>
      <c r="B13" s="1">
        <v>110410</v>
      </c>
      <c r="C13" s="1">
        <v>118554.99999999999</v>
      </c>
      <c r="D13" s="22">
        <f t="shared" si="0"/>
        <v>0.93129770992366423</v>
      </c>
      <c r="E13" s="1">
        <v>14956</v>
      </c>
      <c r="F13" s="25">
        <v>13961.293326330391</v>
      </c>
      <c r="G13" s="22">
        <f t="shared" si="1"/>
        <v>1.0712474589867427</v>
      </c>
      <c r="H13" s="1">
        <v>17311</v>
      </c>
      <c r="I13" s="25">
        <v>18032.625045232369</v>
      </c>
      <c r="J13" s="22">
        <f t="shared" si="2"/>
        <v>0.95998225197816334</v>
      </c>
      <c r="K13" s="1">
        <v>16593</v>
      </c>
      <c r="L13" s="25">
        <v>17819.158583515622</v>
      </c>
      <c r="M13" s="22">
        <f t="shared" si="3"/>
        <v>0.93118874958271414</v>
      </c>
      <c r="N13" s="1">
        <v>23979</v>
      </c>
      <c r="O13" s="25">
        <v>26570.48475907297</v>
      </c>
      <c r="P13" s="22">
        <f t="shared" si="4"/>
        <v>0.90246753935537216</v>
      </c>
      <c r="Q13">
        <v>36276</v>
      </c>
      <c r="R13">
        <v>42171.438285848635</v>
      </c>
      <c r="S13" s="22">
        <f t="shared" si="5"/>
        <v>0.86020305388002494</v>
      </c>
      <c r="T13" s="5"/>
      <c r="U13" s="5"/>
    </row>
    <row r="14" spans="1:21" ht="13.35" customHeight="1" x14ac:dyDescent="0.25">
      <c r="A14" s="13" t="s">
        <v>39</v>
      </c>
      <c r="B14" s="1">
        <v>178777</v>
      </c>
      <c r="C14" s="1">
        <v>190910</v>
      </c>
      <c r="D14" s="22">
        <f t="shared" si="0"/>
        <v>0.93644649311193762</v>
      </c>
      <c r="E14" s="1">
        <v>24262</v>
      </c>
      <c r="F14" s="25">
        <v>22867.131942675711</v>
      </c>
      <c r="G14" s="22">
        <f t="shared" si="1"/>
        <v>1.0609988196517606</v>
      </c>
      <c r="H14" s="1">
        <v>28723</v>
      </c>
      <c r="I14" s="25">
        <v>29838.324698566968</v>
      </c>
      <c r="J14" s="22">
        <f t="shared" si="2"/>
        <v>0.96262106837987005</v>
      </c>
      <c r="K14" s="1">
        <v>33209</v>
      </c>
      <c r="L14" s="25">
        <v>36816.209840190699</v>
      </c>
      <c r="M14" s="22">
        <f t="shared" si="3"/>
        <v>0.90202115166529551</v>
      </c>
      <c r="N14" s="1">
        <v>45282</v>
      </c>
      <c r="O14" s="25">
        <v>49628.67538802405</v>
      </c>
      <c r="P14" s="22">
        <f t="shared" si="4"/>
        <v>0.91241605071988374</v>
      </c>
      <c r="Q14">
        <v>45261</v>
      </c>
      <c r="R14">
        <v>51759.658130542572</v>
      </c>
      <c r="S14" s="22">
        <f t="shared" si="5"/>
        <v>0.87444549741514199</v>
      </c>
      <c r="T14" s="5"/>
      <c r="U14" s="5"/>
    </row>
    <row r="15" spans="1:21" ht="13.35" customHeight="1" x14ac:dyDescent="0.25">
      <c r="A15" s="13" t="s">
        <v>9</v>
      </c>
      <c r="B15" s="1">
        <v>157025</v>
      </c>
      <c r="C15" s="1">
        <v>165710</v>
      </c>
      <c r="D15" s="22">
        <f t="shared" si="0"/>
        <v>0.94758916178866692</v>
      </c>
      <c r="E15" s="1">
        <v>32344</v>
      </c>
      <c r="F15" s="25">
        <v>31976.959912872047</v>
      </c>
      <c r="G15" s="22">
        <f t="shared" si="1"/>
        <v>1.0114782671063176</v>
      </c>
      <c r="H15" s="1">
        <v>36451</v>
      </c>
      <c r="I15" s="25">
        <v>37503.510307833392</v>
      </c>
      <c r="J15" s="22">
        <f t="shared" si="2"/>
        <v>0.97193568550798959</v>
      </c>
      <c r="K15" s="1">
        <v>39517</v>
      </c>
      <c r="L15" s="25">
        <v>42290.146030873715</v>
      </c>
      <c r="M15" s="22">
        <f t="shared" si="3"/>
        <v>0.934425716363117</v>
      </c>
      <c r="N15" s="1">
        <v>32588</v>
      </c>
      <c r="O15" s="25">
        <v>37189.885824573743</v>
      </c>
      <c r="P15" s="22">
        <f t="shared" si="4"/>
        <v>0.87625974851654476</v>
      </c>
      <c r="Q15">
        <v>15031</v>
      </c>
      <c r="R15">
        <v>16749.497923847117</v>
      </c>
      <c r="S15" s="22">
        <f t="shared" si="5"/>
        <v>0.89740003362128229</v>
      </c>
      <c r="T15" s="5"/>
      <c r="U15" s="5"/>
    </row>
    <row r="16" spans="1:21" ht="13.35" customHeight="1" x14ac:dyDescent="0.25">
      <c r="A16" s="13" t="s">
        <v>10</v>
      </c>
      <c r="B16" s="1">
        <v>193623</v>
      </c>
      <c r="C16" s="1">
        <v>203525</v>
      </c>
      <c r="D16" s="22">
        <f t="shared" si="0"/>
        <v>0.95134750030708759</v>
      </c>
      <c r="E16" s="1">
        <v>14934</v>
      </c>
      <c r="F16" s="25">
        <v>14263.834034676707</v>
      </c>
      <c r="G16" s="22">
        <f t="shared" si="1"/>
        <v>1.046983578447005</v>
      </c>
      <c r="H16" s="1">
        <v>22917</v>
      </c>
      <c r="I16" s="25">
        <v>22178.371111594479</v>
      </c>
      <c r="J16" s="22">
        <f t="shared" si="2"/>
        <v>1.0333040187978177</v>
      </c>
      <c r="K16" s="1">
        <v>34050</v>
      </c>
      <c r="L16" s="25">
        <v>34483.076153017275</v>
      </c>
      <c r="M16" s="22">
        <f t="shared" si="3"/>
        <v>0.98744090721212008</v>
      </c>
      <c r="N16" s="1">
        <v>41401</v>
      </c>
      <c r="O16" s="25">
        <v>44248.226549405575</v>
      </c>
      <c r="P16" s="22">
        <f t="shared" si="4"/>
        <v>0.93565331830358234</v>
      </c>
      <c r="Q16">
        <v>77335</v>
      </c>
      <c r="R16">
        <v>88351.492151305982</v>
      </c>
      <c r="S16" s="22">
        <f t="shared" si="5"/>
        <v>0.87531062709795848</v>
      </c>
      <c r="T16" s="5"/>
      <c r="U16" s="5"/>
    </row>
    <row r="17" spans="1:21" ht="13.35" customHeight="1" x14ac:dyDescent="0.25">
      <c r="A17" s="13" t="s">
        <v>11</v>
      </c>
      <c r="B17" s="1">
        <v>61191</v>
      </c>
      <c r="C17" s="1">
        <v>62427.5</v>
      </c>
      <c r="D17" s="22">
        <f t="shared" si="0"/>
        <v>0.980193023907733</v>
      </c>
      <c r="E17" s="1">
        <v>8815</v>
      </c>
      <c r="F17" s="25">
        <v>8306.1526981636871</v>
      </c>
      <c r="G17" s="22">
        <f t="shared" si="1"/>
        <v>1.0612614913699827</v>
      </c>
      <c r="H17" s="1">
        <v>15297</v>
      </c>
      <c r="I17" s="25">
        <v>15373.744435623785</v>
      </c>
      <c r="J17" s="22">
        <f t="shared" si="2"/>
        <v>0.99500808433851973</v>
      </c>
      <c r="K17" s="1">
        <v>16335</v>
      </c>
      <c r="L17" s="25">
        <v>17096.760282762531</v>
      </c>
      <c r="M17" s="22">
        <f t="shared" si="3"/>
        <v>0.95544417362331735</v>
      </c>
      <c r="N17" s="1">
        <v>13039</v>
      </c>
      <c r="O17" s="25">
        <v>13789.092025737265</v>
      </c>
      <c r="P17" s="22">
        <f t="shared" si="4"/>
        <v>0.94560250781289856</v>
      </c>
      <c r="Q17">
        <v>7514</v>
      </c>
      <c r="R17">
        <v>7861.7505577127313</v>
      </c>
      <c r="S17" s="22">
        <f t="shared" si="5"/>
        <v>0.95576677800193344</v>
      </c>
      <c r="T17" s="5"/>
      <c r="U17" s="5"/>
    </row>
    <row r="18" spans="1:21" ht="13.35" customHeight="1" x14ac:dyDescent="0.25">
      <c r="A18" s="13" t="s">
        <v>12</v>
      </c>
      <c r="B18" s="1">
        <v>341151</v>
      </c>
      <c r="C18" s="1">
        <v>352570.00000000006</v>
      </c>
      <c r="D18" s="22">
        <f t="shared" si="0"/>
        <v>0.96761210539750953</v>
      </c>
      <c r="E18" s="1">
        <v>89988</v>
      </c>
      <c r="F18" s="25">
        <v>82287.185697039007</v>
      </c>
      <c r="G18" s="22">
        <f t="shared" si="1"/>
        <v>1.0935846114766092</v>
      </c>
      <c r="H18" s="1">
        <v>72997</v>
      </c>
      <c r="I18" s="25">
        <v>78382.378234638236</v>
      </c>
      <c r="J18" s="22">
        <f t="shared" si="2"/>
        <v>0.93129350810819922</v>
      </c>
      <c r="K18" s="1">
        <v>63406</v>
      </c>
      <c r="L18" s="25">
        <v>68422.259638288408</v>
      </c>
      <c r="M18" s="22">
        <f t="shared" si="3"/>
        <v>0.92668672936546281</v>
      </c>
      <c r="N18" s="1">
        <v>67002</v>
      </c>
      <c r="O18" s="25">
        <v>73957.753903019999</v>
      </c>
      <c r="P18" s="22">
        <f t="shared" si="4"/>
        <v>0.90594963291961239</v>
      </c>
      <c r="Q18">
        <v>43387</v>
      </c>
      <c r="R18">
        <v>49520.422527014387</v>
      </c>
      <c r="S18" s="22">
        <f t="shared" si="5"/>
        <v>0.87614357442793467</v>
      </c>
      <c r="T18" s="5"/>
      <c r="U18" s="5"/>
    </row>
    <row r="19" spans="1:21" ht="13.35" customHeight="1" x14ac:dyDescent="0.25">
      <c r="A19" s="13" t="s">
        <v>43</v>
      </c>
      <c r="B19" s="1">
        <v>49477</v>
      </c>
      <c r="C19" s="1">
        <v>51989.999999999993</v>
      </c>
      <c r="D19" s="22">
        <f t="shared" si="0"/>
        <v>0.95166378149644171</v>
      </c>
      <c r="E19" s="1">
        <v>3908</v>
      </c>
      <c r="F19" s="25">
        <v>3528.6057175225183</v>
      </c>
      <c r="G19" s="22">
        <f t="shared" si="1"/>
        <v>1.1075196020324594</v>
      </c>
      <c r="H19" s="1">
        <v>4684</v>
      </c>
      <c r="I19" s="25">
        <v>4605.019264410178</v>
      </c>
      <c r="J19" s="22">
        <f t="shared" si="2"/>
        <v>1.0171510108980919</v>
      </c>
      <c r="K19" s="1">
        <v>5959</v>
      </c>
      <c r="L19" s="25">
        <v>6234.9773159418273</v>
      </c>
      <c r="M19" s="22">
        <f t="shared" si="3"/>
        <v>0.95573723817146883</v>
      </c>
      <c r="N19" s="1">
        <v>10265</v>
      </c>
      <c r="O19" s="25">
        <v>10821.583153059133</v>
      </c>
      <c r="P19" s="22">
        <f t="shared" si="4"/>
        <v>0.94856730801890166</v>
      </c>
      <c r="Q19">
        <v>23771</v>
      </c>
      <c r="R19">
        <v>26799.814549066337</v>
      </c>
      <c r="S19" s="22">
        <f t="shared" si="5"/>
        <v>0.88698374970016891</v>
      </c>
      <c r="T19" s="5"/>
      <c r="U19" s="5"/>
    </row>
    <row r="20" spans="1:21" ht="13.35" customHeight="1" x14ac:dyDescent="0.25">
      <c r="A20" s="13" t="s">
        <v>13</v>
      </c>
      <c r="B20" s="1">
        <v>122800</v>
      </c>
      <c r="C20" s="1">
        <v>127860</v>
      </c>
      <c r="D20" s="22">
        <f t="shared" si="0"/>
        <v>0.96042546535272955</v>
      </c>
      <c r="E20" s="1">
        <v>17019</v>
      </c>
      <c r="F20" s="25">
        <v>15814.652338999325</v>
      </c>
      <c r="G20" s="22">
        <f t="shared" si="1"/>
        <v>1.0761539131676467</v>
      </c>
      <c r="H20" s="1">
        <v>18684</v>
      </c>
      <c r="I20" s="25">
        <v>19145.229475110209</v>
      </c>
      <c r="J20" s="22">
        <f t="shared" si="2"/>
        <v>0.97590890849807621</v>
      </c>
      <c r="K20" s="1">
        <v>25475</v>
      </c>
      <c r="L20" s="25">
        <v>27778.935058009432</v>
      </c>
      <c r="M20" s="22">
        <f t="shared" si="3"/>
        <v>0.91706179329055504</v>
      </c>
      <c r="N20" s="1">
        <v>30369</v>
      </c>
      <c r="O20" s="25">
        <v>34534.567083069232</v>
      </c>
      <c r="P20" s="22">
        <f t="shared" si="4"/>
        <v>0.87937977988693461</v>
      </c>
      <c r="Q20">
        <v>26235</v>
      </c>
      <c r="R20">
        <v>30586.616044811799</v>
      </c>
      <c r="S20" s="22">
        <f t="shared" si="5"/>
        <v>0.85772809785703852</v>
      </c>
      <c r="T20" s="5"/>
      <c r="U20" s="5"/>
    </row>
    <row r="21" spans="1:21" ht="13.35" customHeight="1" x14ac:dyDescent="0.25">
      <c r="A21" s="13" t="s">
        <v>14</v>
      </c>
      <c r="B21" s="1">
        <v>435508</v>
      </c>
      <c r="C21" s="1">
        <v>456910</v>
      </c>
      <c r="D21" s="22">
        <f t="shared" si="0"/>
        <v>0.95315926550086449</v>
      </c>
      <c r="E21" s="1">
        <v>61252</v>
      </c>
      <c r="F21" s="25">
        <v>56659.757602700367</v>
      </c>
      <c r="G21" s="22">
        <f t="shared" si="1"/>
        <v>1.0810494536439874</v>
      </c>
      <c r="H21" s="1">
        <v>67820</v>
      </c>
      <c r="I21" s="25">
        <v>69841.51018904215</v>
      </c>
      <c r="J21" s="22">
        <f t="shared" si="2"/>
        <v>0.97105574917308535</v>
      </c>
      <c r="K21" s="1">
        <v>80024</v>
      </c>
      <c r="L21" s="25">
        <v>85443.500686447922</v>
      </c>
      <c r="M21" s="22">
        <f t="shared" si="3"/>
        <v>0.93657211323379796</v>
      </c>
      <c r="N21" s="1">
        <v>106574</v>
      </c>
      <c r="O21" s="25">
        <v>115962.44181320592</v>
      </c>
      <c r="P21" s="22">
        <f t="shared" si="4"/>
        <v>0.9190389434164471</v>
      </c>
      <c r="Q21">
        <v>111542</v>
      </c>
      <c r="R21">
        <v>129002.78970860365</v>
      </c>
      <c r="S21" s="22">
        <f t="shared" si="5"/>
        <v>0.86464796809398659</v>
      </c>
      <c r="T21" s="5"/>
      <c r="U21" s="5"/>
    </row>
    <row r="22" spans="1:21" ht="13.35" customHeight="1" x14ac:dyDescent="0.25">
      <c r="A22" s="13" t="s">
        <v>15</v>
      </c>
      <c r="B22" s="1">
        <v>49052</v>
      </c>
      <c r="C22" s="1">
        <v>51650</v>
      </c>
      <c r="D22" s="22">
        <f t="shared" si="0"/>
        <v>0.94969990319457886</v>
      </c>
      <c r="E22" s="1">
        <v>8150</v>
      </c>
      <c r="F22" s="25">
        <v>7726.7766058662901</v>
      </c>
      <c r="G22" s="22">
        <f t="shared" si="1"/>
        <v>1.0547736029811439</v>
      </c>
      <c r="H22" s="1">
        <v>10077</v>
      </c>
      <c r="I22" s="25">
        <v>10456.167824766442</v>
      </c>
      <c r="J22" s="22">
        <f t="shared" si="2"/>
        <v>0.96373740063081748</v>
      </c>
      <c r="K22" s="1">
        <v>10222</v>
      </c>
      <c r="L22" s="25">
        <v>10952.717698439061</v>
      </c>
      <c r="M22" s="22">
        <f t="shared" si="3"/>
        <v>0.93328434836376728</v>
      </c>
      <c r="N22" s="1">
        <v>12723</v>
      </c>
      <c r="O22" s="25">
        <v>14423.135576261473</v>
      </c>
      <c r="P22" s="22">
        <f t="shared" si="4"/>
        <v>0.88212441273451903</v>
      </c>
      <c r="Q22">
        <v>7255</v>
      </c>
      <c r="R22">
        <v>8091.2022946667375</v>
      </c>
      <c r="S22" s="22">
        <f t="shared" si="5"/>
        <v>0.89665289975286921</v>
      </c>
      <c r="T22" s="5"/>
      <c r="U22" s="5"/>
    </row>
    <row r="23" spans="1:21" ht="13.35" customHeight="1" x14ac:dyDescent="0.25">
      <c r="A23" s="13" t="s">
        <v>44</v>
      </c>
      <c r="B23" s="1">
        <v>635846</v>
      </c>
      <c r="C23" s="1">
        <v>633300</v>
      </c>
      <c r="D23" s="22">
        <f t="shared" si="0"/>
        <v>1.0040202115900836</v>
      </c>
      <c r="E23" s="1">
        <v>158100</v>
      </c>
      <c r="F23" s="25">
        <v>152582.69579619472</v>
      </c>
      <c r="G23" s="22">
        <f t="shared" si="1"/>
        <v>1.0361594358719075</v>
      </c>
      <c r="H23" s="1">
        <v>170848</v>
      </c>
      <c r="I23" s="25">
        <v>164631.28315098237</v>
      </c>
      <c r="J23" s="22">
        <f t="shared" si="2"/>
        <v>1.0377614553566732</v>
      </c>
      <c r="K23" s="1">
        <v>133329</v>
      </c>
      <c r="L23" s="25">
        <v>139145.6668996145</v>
      </c>
      <c r="M23" s="22">
        <f t="shared" si="3"/>
        <v>0.95819728325560516</v>
      </c>
      <c r="N23" s="1">
        <v>112581</v>
      </c>
      <c r="O23" s="25">
        <v>114471.45230360105</v>
      </c>
      <c r="P23" s="22">
        <f t="shared" si="4"/>
        <v>0.9834853820270647</v>
      </c>
      <c r="Q23">
        <v>56534</v>
      </c>
      <c r="R23">
        <v>62468.901849607377</v>
      </c>
      <c r="S23" s="22">
        <f t="shared" si="5"/>
        <v>0.9049942983807282</v>
      </c>
      <c r="T23" s="5"/>
      <c r="U23" s="5"/>
    </row>
    <row r="24" spans="1:21" ht="13.35" customHeight="1" x14ac:dyDescent="0.25">
      <c r="A24" s="13" t="s">
        <v>16</v>
      </c>
      <c r="B24" s="1">
        <v>32646</v>
      </c>
      <c r="C24" s="1">
        <v>32757.499999999996</v>
      </c>
      <c r="D24" s="22">
        <f t="shared" si="0"/>
        <v>0.99659619934366184</v>
      </c>
      <c r="E24" s="1">
        <v>2726</v>
      </c>
      <c r="F24" s="25">
        <v>2155.7404770203425</v>
      </c>
      <c r="G24" s="22">
        <f t="shared" si="1"/>
        <v>1.2645306933086251</v>
      </c>
      <c r="H24" s="1">
        <v>2140</v>
      </c>
      <c r="I24" s="25">
        <v>2057.1262061107873</v>
      </c>
      <c r="J24" s="22">
        <f t="shared" si="2"/>
        <v>1.040286198116106</v>
      </c>
      <c r="K24" s="1">
        <v>8314</v>
      </c>
      <c r="L24" s="25">
        <v>8835.9478701029584</v>
      </c>
      <c r="M24" s="22">
        <f t="shared" si="3"/>
        <v>0.94092904600886051</v>
      </c>
      <c r="N24" s="1">
        <v>10917</v>
      </c>
      <c r="O24" s="25">
        <v>11461.830228679661</v>
      </c>
      <c r="P24" s="22">
        <f t="shared" si="4"/>
        <v>0.95246568673505627</v>
      </c>
      <c r="Q24">
        <v>7946</v>
      </c>
      <c r="R24">
        <v>8246.8552180862498</v>
      </c>
      <c r="S24" s="22">
        <f t="shared" si="5"/>
        <v>0.96351879472475255</v>
      </c>
      <c r="T24" s="5"/>
      <c r="U24" s="5"/>
    </row>
    <row r="25" spans="1:21" ht="13.35" customHeight="1" x14ac:dyDescent="0.25">
      <c r="A25" s="13" t="s">
        <v>17</v>
      </c>
      <c r="B25" s="1">
        <v>66248</v>
      </c>
      <c r="C25" s="1">
        <v>69820</v>
      </c>
      <c r="D25" s="22">
        <f t="shared" si="0"/>
        <v>0.94883987396161562</v>
      </c>
      <c r="E25" s="1">
        <v>4172</v>
      </c>
      <c r="F25" s="25">
        <v>3673.9291071412626</v>
      </c>
      <c r="G25" s="22">
        <f t="shared" si="1"/>
        <v>1.1355689993828688</v>
      </c>
      <c r="H25" s="1">
        <v>6376</v>
      </c>
      <c r="I25" s="25">
        <v>6460.5782021719997</v>
      </c>
      <c r="J25" s="22">
        <f t="shared" si="2"/>
        <v>0.9869085707926939</v>
      </c>
      <c r="K25" s="1">
        <v>13314</v>
      </c>
      <c r="L25" s="25">
        <v>13600.061551933619</v>
      </c>
      <c r="M25" s="22">
        <f t="shared" si="3"/>
        <v>0.97896615755441585</v>
      </c>
      <c r="N25" s="1">
        <v>15280</v>
      </c>
      <c r="O25" s="25">
        <v>16935.839969519799</v>
      </c>
      <c r="P25" s="22">
        <f t="shared" si="4"/>
        <v>0.90222864809186376</v>
      </c>
      <c r="Q25">
        <v>26437</v>
      </c>
      <c r="R25">
        <v>29149.591169233321</v>
      </c>
      <c r="S25" s="22">
        <f t="shared" si="5"/>
        <v>0.90694239402930654</v>
      </c>
      <c r="T25" s="5"/>
      <c r="U25" s="5"/>
    </row>
    <row r="26" spans="1:21" ht="13.35" customHeight="1" x14ac:dyDescent="0.25">
      <c r="A26" s="19" t="s">
        <v>18</v>
      </c>
      <c r="B26" s="20">
        <f>Ethnicity!B26</f>
        <v>5003057</v>
      </c>
      <c r="C26" s="20">
        <f>SUM(C6:C25)</f>
        <v>5139465</v>
      </c>
      <c r="D26" s="21">
        <f t="shared" si="0"/>
        <v>0.97345871603367273</v>
      </c>
      <c r="E26" s="20">
        <f>SUM(E6:E25)</f>
        <v>1022220</v>
      </c>
      <c r="F26" s="20">
        <f>SUM(F6:F25)</f>
        <v>968235.95207565615</v>
      </c>
      <c r="G26" s="21">
        <f t="shared" si="1"/>
        <v>1.0557550541359424</v>
      </c>
      <c r="H26" s="20">
        <f>SUM(H6:H25)</f>
        <v>978665</v>
      </c>
      <c r="I26" s="20">
        <f>SUM(I6:I25)</f>
        <v>989773.5741560302</v>
      </c>
      <c r="J26" s="21">
        <f t="shared" si="2"/>
        <v>0.98877665109870971</v>
      </c>
      <c r="K26" s="20">
        <f>SUM(K6:K25)</f>
        <v>970352</v>
      </c>
      <c r="L26" s="20">
        <f>SUM(L6:L25)</f>
        <v>1012787.1828377467</v>
      </c>
      <c r="M26" s="21">
        <f t="shared" si="3"/>
        <v>0.95810059254615887</v>
      </c>
      <c r="N26" s="20">
        <f>SUM(N6:N25)</f>
        <v>981789</v>
      </c>
      <c r="O26" s="20">
        <f>SUM(O6:O25)</f>
        <v>1051922.1939270711</v>
      </c>
      <c r="P26" s="21">
        <f t="shared" si="4"/>
        <v>0.93332853481753486</v>
      </c>
      <c r="Q26" s="20">
        <f>SUM(Q6:Q25)</f>
        <v>987868</v>
      </c>
      <c r="R26" s="20">
        <f>SUM(R6:R25)</f>
        <v>1116746.097003496</v>
      </c>
      <c r="S26" s="21">
        <f t="shared" si="5"/>
        <v>0.88459498775119283</v>
      </c>
      <c r="T26" s="5"/>
      <c r="U26" s="5"/>
    </row>
    <row r="28" spans="1:21" ht="12" x14ac:dyDescent="0.25">
      <c r="A28" s="3" t="s">
        <v>34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1" x14ac:dyDescent="0.25">
      <c r="A29" s="3" t="s">
        <v>47</v>
      </c>
    </row>
    <row r="30" spans="1:21" ht="12" x14ac:dyDescent="0.25">
      <c r="A30" s="26" t="s">
        <v>41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5">
      <c r="A33" s="26"/>
      <c r="B33" s="5"/>
      <c r="C33" s="5"/>
    </row>
    <row r="34" spans="1:3" x14ac:dyDescent="0.25">
      <c r="B34" s="5"/>
    </row>
  </sheetData>
  <pageMargins left="0.31496062992125984" right="0.31496062992125984" top="0.55118110236220474" bottom="0.35433070866141736" header="0.31496062992125984" footer="0.31496062992125984"/>
  <pageSetup paperSize="9" scale="64" orientation="landscape" r:id="rId1"/>
  <rowBreaks count="2" manualBreakCount="2">
    <brk id="27" max="16383" man="1"/>
    <brk id="53" max="16383" man="1"/>
  </rowBreaks>
  <ignoredErrors>
    <ignoredError sqref="A3:S3 A27:S27 G6:G25 J6:J25 M6:M25 P6:P25 S7:S25 D7:D25 B31:S31 B30:S30 C26:D26 G26 J26 M26 P26 S26 B1:S1 B2:S2 B5:S5 A4:P4 R4:S4 B29:P29 R29:S29 A35 B32:S32 S6 W6:XFD6 W7:XFD25 W26:XFD26 T37:XFD1048576 T36:XFD36 W27:XFD28 W29:XFD29 A34 D34:S34 D35:S35 D33:S33 D6 B28:S28 T3:XFD3 T31:XFD31 T30:XFD30 T1:XFD1 T2:XFD2 T5:XFD5 T4:XFD4 T32:XFD32 T34:XFD34 T35:XFD35 T33:XFD33 B36:S36 A37:S1048576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Yuelin Yao</cp:lastModifiedBy>
  <cp:lastPrinted>2023-04-12T02:01:49Z</cp:lastPrinted>
  <dcterms:created xsi:type="dcterms:W3CDTF">2015-08-23T23:06:45Z</dcterms:created>
  <dcterms:modified xsi:type="dcterms:W3CDTF">2024-04-16T06:10:10Z</dcterms:modified>
</cp:coreProperties>
</file>