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duction\SAM\12 Primary Care\02 Regular Analyses\01 Web Pivot Table and Tier 1 Stats\Tier 1 Statistics\2021Q2\"/>
    </mc:Choice>
  </mc:AlternateContent>
  <xr:revisionPtr revIDLastSave="0" documentId="13_ncr:1_{D1073D42-295F-4F88-BC21-F8ACF6D0FB7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thnicity" sheetId="1" r:id="rId1"/>
    <sheet name="Gender" sheetId="6" r:id="rId2"/>
    <sheet name="Age" sheetId="7" r:id="rId3"/>
    <sheet name="Deprivation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C26" i="1"/>
  <c r="C26" i="6" l="1"/>
  <c r="B26" i="6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B26" i="8" l="1"/>
  <c r="A29" i="8" l="1"/>
  <c r="A29" i="7"/>
  <c r="A29" i="6"/>
  <c r="B7" i="1" l="1"/>
  <c r="B7" i="8" s="1"/>
  <c r="B8" i="1"/>
  <c r="B8" i="8" s="1"/>
  <c r="B9" i="1"/>
  <c r="B9" i="8" s="1"/>
  <c r="B10" i="1"/>
  <c r="B10" i="8" s="1"/>
  <c r="B11" i="1"/>
  <c r="B11" i="8" s="1"/>
  <c r="B12" i="1"/>
  <c r="B12" i="8" s="1"/>
  <c r="B13" i="1"/>
  <c r="B13" i="8" s="1"/>
  <c r="B14" i="1"/>
  <c r="B14" i="8" s="1"/>
  <c r="B15" i="1"/>
  <c r="B15" i="8" s="1"/>
  <c r="B16" i="1"/>
  <c r="B16" i="8" s="1"/>
  <c r="B17" i="1"/>
  <c r="B17" i="8" s="1"/>
  <c r="B18" i="1"/>
  <c r="B18" i="8" s="1"/>
  <c r="B19" i="1"/>
  <c r="B19" i="8" s="1"/>
  <c r="B20" i="1"/>
  <c r="B20" i="8" s="1"/>
  <c r="B21" i="1"/>
  <c r="B21" i="8" s="1"/>
  <c r="B22" i="1"/>
  <c r="B22" i="8" s="1"/>
  <c r="B23" i="1"/>
  <c r="B23" i="8" s="1"/>
  <c r="B24" i="1"/>
  <c r="B24" i="8" s="1"/>
  <c r="B25" i="1"/>
  <c r="B25" i="8" s="1"/>
  <c r="B6" i="1"/>
  <c r="B6" i="8" s="1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6" i="8"/>
  <c r="C26" i="8" l="1"/>
  <c r="D7" i="7"/>
  <c r="A1" i="8"/>
  <c r="S26" i="8"/>
  <c r="P26" i="8"/>
  <c r="M26" i="8"/>
  <c r="J26" i="8"/>
  <c r="G26" i="8"/>
  <c r="S25" i="8"/>
  <c r="P25" i="8"/>
  <c r="M25" i="8"/>
  <c r="J25" i="8"/>
  <c r="G25" i="8"/>
  <c r="D25" i="8"/>
  <c r="S24" i="8"/>
  <c r="P24" i="8"/>
  <c r="M24" i="8"/>
  <c r="J24" i="8"/>
  <c r="G24" i="8"/>
  <c r="D24" i="8"/>
  <c r="S23" i="8"/>
  <c r="P23" i="8"/>
  <c r="M23" i="8"/>
  <c r="J23" i="8"/>
  <c r="G23" i="8"/>
  <c r="D23" i="8"/>
  <c r="S22" i="8"/>
  <c r="P22" i="8"/>
  <c r="M22" i="8"/>
  <c r="J22" i="8"/>
  <c r="G22" i="8"/>
  <c r="D22" i="8"/>
  <c r="S21" i="8"/>
  <c r="P21" i="8"/>
  <c r="M21" i="8"/>
  <c r="J21" i="8"/>
  <c r="G21" i="8"/>
  <c r="D21" i="8"/>
  <c r="S20" i="8"/>
  <c r="P20" i="8"/>
  <c r="M20" i="8"/>
  <c r="J20" i="8"/>
  <c r="G20" i="8"/>
  <c r="D20" i="8"/>
  <c r="S19" i="8"/>
  <c r="P19" i="8"/>
  <c r="M19" i="8"/>
  <c r="J19" i="8"/>
  <c r="G19" i="8"/>
  <c r="D19" i="8"/>
  <c r="S18" i="8"/>
  <c r="P18" i="8"/>
  <c r="M18" i="8"/>
  <c r="J18" i="8"/>
  <c r="G18" i="8"/>
  <c r="D18" i="8"/>
  <c r="S17" i="8"/>
  <c r="P17" i="8"/>
  <c r="M17" i="8"/>
  <c r="J17" i="8"/>
  <c r="G17" i="8"/>
  <c r="D17" i="8"/>
  <c r="S16" i="8"/>
  <c r="P16" i="8"/>
  <c r="M16" i="8"/>
  <c r="J16" i="8"/>
  <c r="G16" i="8"/>
  <c r="D16" i="8"/>
  <c r="S15" i="8"/>
  <c r="P15" i="8"/>
  <c r="M15" i="8"/>
  <c r="J15" i="8"/>
  <c r="G15" i="8"/>
  <c r="D15" i="8"/>
  <c r="S14" i="8"/>
  <c r="P14" i="8"/>
  <c r="M14" i="8"/>
  <c r="J14" i="8"/>
  <c r="G14" i="8"/>
  <c r="D14" i="8"/>
  <c r="S13" i="8"/>
  <c r="P13" i="8"/>
  <c r="M13" i="8"/>
  <c r="J13" i="8"/>
  <c r="G13" i="8"/>
  <c r="D13" i="8"/>
  <c r="S12" i="8"/>
  <c r="P12" i="8"/>
  <c r="M12" i="8"/>
  <c r="J12" i="8"/>
  <c r="G12" i="8"/>
  <c r="D12" i="8"/>
  <c r="S11" i="8"/>
  <c r="P11" i="8"/>
  <c r="M11" i="8"/>
  <c r="J11" i="8"/>
  <c r="G11" i="8"/>
  <c r="D11" i="8"/>
  <c r="S10" i="8"/>
  <c r="P10" i="8"/>
  <c r="M10" i="8"/>
  <c r="J10" i="8"/>
  <c r="G10" i="8"/>
  <c r="D10" i="8"/>
  <c r="S9" i="8"/>
  <c r="P9" i="8"/>
  <c r="M9" i="8"/>
  <c r="J9" i="8"/>
  <c r="G9" i="8"/>
  <c r="D9" i="8"/>
  <c r="S8" i="8"/>
  <c r="P8" i="8"/>
  <c r="M8" i="8"/>
  <c r="J8" i="8"/>
  <c r="G8" i="8"/>
  <c r="D8" i="8"/>
  <c r="S7" i="8"/>
  <c r="P7" i="8"/>
  <c r="M7" i="8"/>
  <c r="J7" i="8"/>
  <c r="G7" i="8"/>
  <c r="D7" i="8"/>
  <c r="S6" i="8"/>
  <c r="P6" i="8"/>
  <c r="M6" i="8"/>
  <c r="J6" i="8"/>
  <c r="G6" i="8"/>
  <c r="A1" i="7"/>
  <c r="G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A1" i="6"/>
  <c r="J25" i="6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G6" i="6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8" i="6" l="1"/>
  <c r="D10" i="6"/>
  <c r="D12" i="6"/>
  <c r="J26" i="6"/>
  <c r="D14" i="6"/>
  <c r="D16" i="6"/>
  <c r="D18" i="6"/>
  <c r="D19" i="7"/>
  <c r="D20" i="6"/>
  <c r="D22" i="6"/>
  <c r="D24" i="6"/>
  <c r="D10" i="7"/>
  <c r="D12" i="7"/>
  <c r="D14" i="7"/>
  <c r="D16" i="7"/>
  <c r="D18" i="7"/>
  <c r="D20" i="7"/>
  <c r="D22" i="7"/>
  <c r="D24" i="7"/>
  <c r="V26" i="7"/>
  <c r="S26" i="7"/>
  <c r="P26" i="7"/>
  <c r="M26" i="7"/>
  <c r="J26" i="7"/>
  <c r="D21" i="7"/>
  <c r="D23" i="7"/>
  <c r="D15" i="7"/>
  <c r="D9" i="7"/>
  <c r="D11" i="7"/>
  <c r="D13" i="7"/>
  <c r="D25" i="7"/>
  <c r="D17" i="7"/>
  <c r="G26" i="6"/>
  <c r="M26" i="1"/>
  <c r="J26" i="1"/>
  <c r="G26" i="1"/>
  <c r="D8" i="1"/>
  <c r="D10" i="1"/>
  <c r="D12" i="1"/>
  <c r="D14" i="1"/>
  <c r="D16" i="1"/>
  <c r="D18" i="1"/>
  <c r="D20" i="1"/>
  <c r="D22" i="1"/>
  <c r="D24" i="1"/>
  <c r="D11" i="1"/>
  <c r="D21" i="1"/>
  <c r="D7" i="6"/>
  <c r="D9" i="6"/>
  <c r="D11" i="6"/>
  <c r="D13" i="6"/>
  <c r="D15" i="6"/>
  <c r="D17" i="6"/>
  <c r="D19" i="6"/>
  <c r="D21" i="6"/>
  <c r="D23" i="6"/>
  <c r="D25" i="6"/>
  <c r="D9" i="1"/>
  <c r="D13" i="1"/>
  <c r="D15" i="1"/>
  <c r="D17" i="1"/>
  <c r="D19" i="1"/>
  <c r="D23" i="1"/>
  <c r="D25" i="1"/>
  <c r="D7" i="1"/>
  <c r="D8" i="7"/>
  <c r="D6" i="8"/>
  <c r="D6" i="7"/>
  <c r="D6" i="6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D26" i="6" l="1"/>
  <c r="D26" i="7"/>
  <c r="D26" i="1"/>
  <c r="D26" i="8"/>
  <c r="D6" i="1"/>
</calcChain>
</file>

<file path=xl/sharedStrings.xml><?xml version="1.0" encoding="utf-8"?>
<sst xmlns="http://schemas.openxmlformats.org/spreadsheetml/2006/main" count="179" uniqueCount="50">
  <si>
    <t>Total</t>
  </si>
  <si>
    <t>Maori</t>
  </si>
  <si>
    <t>Pacific</t>
  </si>
  <si>
    <t>%</t>
  </si>
  <si>
    <t>Auckland</t>
  </si>
  <si>
    <t>Bay of Plenty</t>
  </si>
  <si>
    <t>Canterbury</t>
  </si>
  <si>
    <t>Counties Manukau</t>
  </si>
  <si>
    <t>Hutt Valley</t>
  </si>
  <si>
    <t>Lakes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</si>
  <si>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</si>
  <si>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</si>
  <si>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</si>
  <si>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</si>
  <si>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</si>
  <si>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</si>
  <si>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</si>
  <si>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</si>
  <si>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</si>
  <si>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</si>
  <si>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</si>
  <si>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National</t>
  </si>
  <si>
    <t>Total Population</t>
  </si>
  <si>
    <t>Female</t>
  </si>
  <si>
    <t>Male</t>
  </si>
  <si>
    <t>Total Enrolled</t>
  </si>
  <si>
    <t>Other</t>
  </si>
  <si>
    <t>0 - 4 Year Olds</t>
  </si>
  <si>
    <t>5 - 14 Year Olds</t>
  </si>
  <si>
    <t>15 - 24 Year Olds</t>
  </si>
  <si>
    <t>25 - 44 Year Olds</t>
  </si>
  <si>
    <t>45 - 64 Year Olds</t>
  </si>
  <si>
    <t>65+ Year Olds</t>
  </si>
  <si>
    <t>DHB of Domicile</t>
  </si>
  <si>
    <t>NZ Dep 1 - 2</t>
  </si>
  <si>
    <t>NZ Dep 3 - 4</t>
  </si>
  <si>
    <t>NZ Dep 5 - 6</t>
  </si>
  <si>
    <t>NZ Dep 7 - 8</t>
  </si>
  <si>
    <t>This report shows the number and estimated percentage of the New Zealand population (based on Stats NZ population projections) who are enrolled in a PHO by ethnicity.</t>
  </si>
  <si>
    <r>
      <rPr>
        <b/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estimated percentage of those who are enrolled in a PHO may exceed 100% as data is sourced from two different places (Ministry of Health &amp; Stats NZ).</t>
    </r>
  </si>
  <si>
    <t>This report shows the number and estimated percentage of the New Zealand population (based on Stats NZ population projections) who are enrolled in a PHO by age group.</t>
  </si>
  <si>
    <t>This report shows the number and estimated percentage of the New Zealand population (based on Stats NZ population projections) who are enrolled in a PHO by gender.</t>
  </si>
  <si>
    <t>This report shows the number and estimated percentage of the New Zealand population (based on Stats NZ population projections) who are enrolled in a PHO by deprivation.</t>
  </si>
  <si>
    <t>Capital and Coast</t>
  </si>
  <si>
    <t>Hawkes Bay</t>
  </si>
  <si>
    <t>MidCentral</t>
  </si>
  <si>
    <t>NZ Dep 9 - 10 (Highly Deprived)</t>
  </si>
  <si>
    <t xml:space="preserve">           Total enrolment numbers include enrolees with unknown deprivation. Counts of those with unknown deprivation are not displayed separately.</t>
  </si>
  <si>
    <t xml:space="preserve">           Population is based on projections provided by Stats NZ in Dec 2020. </t>
  </si>
  <si>
    <t>Access to Primary Care by Ethnicity (April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</si>
</sst>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;\-#,##0;0"/>
    <numFmt numFmtId="166" formatCode="#,##0.00;\-#,##0.00;0.00"/>
    <numFmt numFmtId="167" formatCode="0.000%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u/>
      <sz val="9"/>
      <color theme="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165" fontId="6" fillId="2" borderId="1" xfId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7" fontId="5" fillId="2" borderId="0" xfId="4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9" fontId="5" fillId="2" borderId="0" xfId="0" applyNumberFormat="1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centerContinuous" vertical="center"/>
    </xf>
    <xf numFmtId="0" fontId="7" fillId="2" borderId="1" xfId="1" applyNumberFormat="1" applyFont="1" applyFill="1" applyBorder="1" applyAlignment="1">
      <alignment horizontal="centerContinuous" vertical="center"/>
    </xf>
    <xf numFmtId="0" fontId="4" fillId="3" borderId="2" xfId="1" applyNumberFormat="1" applyFont="1" applyFill="1" applyBorder="1" applyAlignment="1">
      <alignment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/>
    </xf>
    <xf numFmtId="165" fontId="4" fillId="3" borderId="1" xfId="1" applyNumberFormat="1" applyFont="1" applyFill="1" applyBorder="1" applyAlignment="1">
      <alignment horizontal="right" vertical="center"/>
    </xf>
    <xf numFmtId="9" fontId="4" fillId="3" borderId="1" xfId="1" applyNumberFormat="1" applyFont="1" applyFill="1" applyBorder="1" applyAlignment="1">
      <alignment horizontal="right" vertical="center"/>
    </xf>
    <xf numFmtId="9" fontId="6" fillId="5" borderId="1" xfId="1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1" applyFont="1" applyFill="1" applyAlignment="1" applyProtection="1">
      <alignment vertical="center"/>
    </xf>
    <xf numFmtId="3" fontId="5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4" xfId="5" xr:uid="{00000000-0005-0000-0000-000003000000}"/>
    <cellStyle name="Percent" xfId="4" builtinId="5"/>
    <cellStyle name="Percent 2" xfId="2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3" width="9.42578125" style="3" customWidth="1"/>
    <col min="14" max="16384" width="9.140625" style="3"/>
  </cols>
  <sheetData>
    <row r="1" spans="1:14" ht="15" x14ac:dyDescent="0.2">
      <c r="A1" s="1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A2" s="12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15" customHeight="1" x14ac:dyDescent="0.2">
      <c r="B4" s="14" t="s">
        <v>0</v>
      </c>
      <c r="C4" s="15"/>
      <c r="D4" s="15"/>
      <c r="E4" s="14" t="s">
        <v>1</v>
      </c>
      <c r="F4" s="15"/>
      <c r="G4" s="15"/>
      <c r="H4" s="14" t="s">
        <v>2</v>
      </c>
      <c r="I4" s="15"/>
      <c r="J4" s="15"/>
      <c r="K4" s="14" t="s">
        <v>26</v>
      </c>
      <c r="L4" s="15"/>
      <c r="M4" s="15"/>
    </row>
    <row r="5" spans="1:14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</row>
    <row r="6" spans="1:14" ht="13.15" customHeight="1" x14ac:dyDescent="0.2">
      <c r="A6" s="13" t="s">
        <v>4</v>
      </c>
      <c r="B6" s="1">
        <f>E6+H6+K6</f>
        <v>464222</v>
      </c>
      <c r="C6" s="1">
        <f t="shared" ref="C6:C25" si="0">F6+I6+L6</f>
        <v>508190</v>
      </c>
      <c r="D6" s="22">
        <f>IF(B6=0,"",B6/C6)</f>
        <v>0.91348117829945497</v>
      </c>
      <c r="E6" s="1">
        <v>33787</v>
      </c>
      <c r="F6" s="1">
        <v>41410.000000000007</v>
      </c>
      <c r="G6" s="22">
        <f>IF(E6=0,"",E6/F6)</f>
        <v>0.81591403042743282</v>
      </c>
      <c r="H6" s="1">
        <v>55294</v>
      </c>
      <c r="I6" s="1">
        <v>55945.000000000015</v>
      </c>
      <c r="J6" s="22">
        <f>IF(H6=0,"",H6/I6)</f>
        <v>0.98836357136473296</v>
      </c>
      <c r="K6" s="1">
        <v>375141</v>
      </c>
      <c r="L6" s="1">
        <v>410835</v>
      </c>
      <c r="M6" s="22">
        <f>IF(K6=0,"",K6/L6)</f>
        <v>0.91311840519916754</v>
      </c>
      <c r="N6" s="5"/>
    </row>
    <row r="7" spans="1:14" ht="13.15" customHeight="1" x14ac:dyDescent="0.2">
      <c r="A7" s="13" t="s">
        <v>5</v>
      </c>
      <c r="B7" s="1">
        <f t="shared" ref="B7:B25" si="1">E7+H7+K7</f>
        <v>249403</v>
      </c>
      <c r="C7" s="1">
        <f t="shared" si="0"/>
        <v>265660</v>
      </c>
      <c r="D7" s="22">
        <f t="shared" ref="D7:D26" si="2">IF(B7=0,"",B7/C7)</f>
        <v>0.93880523978017016</v>
      </c>
      <c r="E7" s="1">
        <v>60434</v>
      </c>
      <c r="F7" s="1">
        <v>69075</v>
      </c>
      <c r="G7" s="22">
        <f t="shared" ref="G7:G26" si="3">IF(E7=0,"",E7/F7)</f>
        <v>0.87490408975751</v>
      </c>
      <c r="H7" s="1">
        <v>4409</v>
      </c>
      <c r="I7" s="1">
        <v>4925.0000000000018</v>
      </c>
      <c r="J7" s="22">
        <f t="shared" ref="J7:J26" si="4">IF(H7=0,"",H7/I7)</f>
        <v>0.8952284263959388</v>
      </c>
      <c r="K7" s="1">
        <v>184560</v>
      </c>
      <c r="L7" s="1">
        <v>191660</v>
      </c>
      <c r="M7" s="22">
        <f t="shared" ref="M7:M26" si="5">IF(K7=0,"",K7/L7)</f>
        <v>0.96295523322550347</v>
      </c>
      <c r="N7" s="5"/>
    </row>
    <row r="8" spans="1:14" ht="13.15" customHeight="1" x14ac:dyDescent="0.2">
      <c r="A8" s="13" t="s">
        <v>6</v>
      </c>
      <c r="B8" s="1">
        <f t="shared" si="1"/>
        <v>551773</v>
      </c>
      <c r="C8" s="1">
        <f t="shared" si="0"/>
        <v>585990</v>
      </c>
      <c r="D8" s="22">
        <f t="shared" si="2"/>
        <v>0.94160821857028276</v>
      </c>
      <c r="E8" s="1">
        <v>48368</v>
      </c>
      <c r="F8" s="1">
        <v>58695.000000000015</v>
      </c>
      <c r="G8" s="22">
        <f t="shared" si="3"/>
        <v>0.82405656359144708</v>
      </c>
      <c r="H8" s="1">
        <v>16047</v>
      </c>
      <c r="I8" s="1">
        <v>17315.000000000004</v>
      </c>
      <c r="J8" s="22">
        <f t="shared" si="4"/>
        <v>0.92676869766098735</v>
      </c>
      <c r="K8" s="1">
        <v>487358</v>
      </c>
      <c r="L8" s="1">
        <v>509980</v>
      </c>
      <c r="M8" s="22">
        <f t="shared" si="5"/>
        <v>0.95564139770187062</v>
      </c>
      <c r="N8" s="5"/>
    </row>
    <row r="9" spans="1:14" ht="13.15" customHeight="1" x14ac:dyDescent="0.2">
      <c r="A9" s="13" t="s">
        <v>43</v>
      </c>
      <c r="B9" s="1">
        <f t="shared" si="1"/>
        <v>303199</v>
      </c>
      <c r="C9" s="1">
        <f t="shared" si="0"/>
        <v>325985</v>
      </c>
      <c r="D9" s="22">
        <f t="shared" si="2"/>
        <v>0.93010107827047261</v>
      </c>
      <c r="E9" s="1">
        <v>33521</v>
      </c>
      <c r="F9" s="1">
        <v>38805</v>
      </c>
      <c r="G9" s="22">
        <f t="shared" si="3"/>
        <v>0.86383198041489495</v>
      </c>
      <c r="H9" s="1">
        <v>22631</v>
      </c>
      <c r="I9" s="1">
        <v>23564.999999999993</v>
      </c>
      <c r="J9" s="22">
        <f t="shared" si="4"/>
        <v>0.96036494801612593</v>
      </c>
      <c r="K9" s="1">
        <v>247047</v>
      </c>
      <c r="L9" s="1">
        <v>263615</v>
      </c>
      <c r="M9" s="22">
        <f t="shared" si="5"/>
        <v>0.93715076911404893</v>
      </c>
      <c r="N9" s="5"/>
    </row>
    <row r="10" spans="1:14" ht="13.15" customHeight="1" x14ac:dyDescent="0.2">
      <c r="A10" s="13" t="s">
        <v>7</v>
      </c>
      <c r="B10" s="1">
        <f t="shared" si="1"/>
        <v>567927</v>
      </c>
      <c r="C10" s="1">
        <f t="shared" si="0"/>
        <v>600005</v>
      </c>
      <c r="D10" s="22">
        <f t="shared" si="2"/>
        <v>0.94653711219073178</v>
      </c>
      <c r="E10" s="1">
        <v>81988</v>
      </c>
      <c r="F10" s="1">
        <v>97995.000000000015</v>
      </c>
      <c r="G10" s="22">
        <f t="shared" si="3"/>
        <v>0.83665493137404956</v>
      </c>
      <c r="H10" s="1">
        <v>142416</v>
      </c>
      <c r="I10" s="1">
        <v>132674.99999999994</v>
      </c>
      <c r="J10" s="22">
        <f t="shared" si="4"/>
        <v>1.073420011305823</v>
      </c>
      <c r="K10" s="1">
        <v>343523</v>
      </c>
      <c r="L10" s="1">
        <v>369335</v>
      </c>
      <c r="M10" s="22">
        <f t="shared" si="5"/>
        <v>0.93011222873542987</v>
      </c>
      <c r="N10" s="5"/>
    </row>
    <row r="11" spans="1:14" ht="13.15" customHeight="1" x14ac:dyDescent="0.2">
      <c r="A11" s="13" t="s">
        <v>44</v>
      </c>
      <c r="B11" s="1">
        <f t="shared" si="1"/>
        <v>168522</v>
      </c>
      <c r="C11" s="1">
        <f t="shared" si="0"/>
        <v>179200</v>
      </c>
      <c r="D11" s="22">
        <f t="shared" si="2"/>
        <v>0.94041294642857143</v>
      </c>
      <c r="E11" s="1">
        <v>43749</v>
      </c>
      <c r="F11" s="1">
        <v>50260</v>
      </c>
      <c r="G11" s="22">
        <f t="shared" si="3"/>
        <v>0.8704536410664544</v>
      </c>
      <c r="H11" s="1">
        <v>6195</v>
      </c>
      <c r="I11" s="1">
        <v>7845.0000000000027</v>
      </c>
      <c r="J11" s="22">
        <f t="shared" si="4"/>
        <v>0.78967495219885253</v>
      </c>
      <c r="K11" s="1">
        <v>118578</v>
      </c>
      <c r="L11" s="1">
        <v>121095</v>
      </c>
      <c r="M11" s="22">
        <f t="shared" si="5"/>
        <v>0.97921466617118791</v>
      </c>
      <c r="N11" s="5"/>
    </row>
    <row r="12" spans="1:14" ht="13.15" customHeight="1" x14ac:dyDescent="0.2">
      <c r="A12" s="13" t="s">
        <v>8</v>
      </c>
      <c r="B12" s="1">
        <f t="shared" si="1"/>
        <v>150777</v>
      </c>
      <c r="C12" s="1">
        <f t="shared" si="0"/>
        <v>159775</v>
      </c>
      <c r="D12" s="22">
        <f t="shared" si="2"/>
        <v>0.9436833046471601</v>
      </c>
      <c r="E12" s="1">
        <v>24534</v>
      </c>
      <c r="F12" s="1">
        <v>28845</v>
      </c>
      <c r="G12" s="22">
        <f t="shared" si="3"/>
        <v>0.85054602184087369</v>
      </c>
      <c r="H12" s="1">
        <v>11851</v>
      </c>
      <c r="I12" s="1">
        <v>12595</v>
      </c>
      <c r="J12" s="22">
        <f t="shared" si="4"/>
        <v>0.94092894005557759</v>
      </c>
      <c r="K12" s="1">
        <v>114392</v>
      </c>
      <c r="L12" s="1">
        <v>118335</v>
      </c>
      <c r="M12" s="22">
        <f t="shared" si="5"/>
        <v>0.96667934254447119</v>
      </c>
      <c r="N12" s="5"/>
    </row>
    <row r="13" spans="1:14" ht="13.15" customHeight="1" x14ac:dyDescent="0.2">
      <c r="A13" s="13" t="s">
        <v>9</v>
      </c>
      <c r="B13" s="1">
        <f t="shared" si="1"/>
        <v>109775</v>
      </c>
      <c r="C13" s="1">
        <f t="shared" si="0"/>
        <v>118200.00000000003</v>
      </c>
      <c r="D13" s="22">
        <f t="shared" si="2"/>
        <v>0.92872250423011826</v>
      </c>
      <c r="E13" s="1">
        <v>38069</v>
      </c>
      <c r="F13" s="1">
        <v>44370</v>
      </c>
      <c r="G13" s="22">
        <f t="shared" si="3"/>
        <v>0.8579896326346631</v>
      </c>
      <c r="H13" s="1">
        <v>2777</v>
      </c>
      <c r="I13" s="1">
        <v>2980</v>
      </c>
      <c r="J13" s="22">
        <f t="shared" si="4"/>
        <v>0.93187919463087243</v>
      </c>
      <c r="K13" s="1">
        <v>68929</v>
      </c>
      <c r="L13" s="1">
        <v>70850.000000000029</v>
      </c>
      <c r="M13" s="22">
        <f t="shared" si="5"/>
        <v>0.97288637967537006</v>
      </c>
      <c r="N13" s="5"/>
    </row>
    <row r="14" spans="1:14" ht="13.15" customHeight="1" x14ac:dyDescent="0.2">
      <c r="A14" s="13" t="s">
        <v>45</v>
      </c>
      <c r="B14" s="1">
        <f t="shared" si="1"/>
        <v>174574</v>
      </c>
      <c r="C14" s="1">
        <f t="shared" si="0"/>
        <v>188030</v>
      </c>
      <c r="D14" s="22">
        <f t="shared" si="2"/>
        <v>0.92843695155028449</v>
      </c>
      <c r="E14" s="1">
        <v>31881</v>
      </c>
      <c r="F14" s="1">
        <v>40434.999999999985</v>
      </c>
      <c r="G14" s="22">
        <f t="shared" si="3"/>
        <v>0.78845059972795872</v>
      </c>
      <c r="H14" s="1">
        <v>5492</v>
      </c>
      <c r="I14" s="1">
        <v>6205</v>
      </c>
      <c r="J14" s="22">
        <f t="shared" si="4"/>
        <v>0.88509266720386781</v>
      </c>
      <c r="K14" s="1">
        <v>137201</v>
      </c>
      <c r="L14" s="1">
        <v>141390</v>
      </c>
      <c r="M14" s="22">
        <f t="shared" si="5"/>
        <v>0.97037272791569418</v>
      </c>
      <c r="N14" s="5"/>
    </row>
    <row r="15" spans="1:14" ht="13.15" customHeight="1" x14ac:dyDescent="0.2">
      <c r="A15" s="13" t="s">
        <v>10</v>
      </c>
      <c r="B15" s="1">
        <f t="shared" si="1"/>
        <v>153054</v>
      </c>
      <c r="C15" s="1">
        <f t="shared" si="0"/>
        <v>161730</v>
      </c>
      <c r="D15" s="22">
        <f t="shared" si="2"/>
        <v>0.94635503617139682</v>
      </c>
      <c r="E15" s="1">
        <v>15008</v>
      </c>
      <c r="F15" s="1">
        <v>18430.000000000004</v>
      </c>
      <c r="G15" s="22">
        <f t="shared" si="3"/>
        <v>0.81432447097124239</v>
      </c>
      <c r="H15" s="1">
        <v>2497</v>
      </c>
      <c r="I15" s="1">
        <v>3345.0000000000005</v>
      </c>
      <c r="J15" s="22">
        <f t="shared" si="4"/>
        <v>0.74648729446935713</v>
      </c>
      <c r="K15" s="1">
        <v>135549</v>
      </c>
      <c r="L15" s="1">
        <v>139955</v>
      </c>
      <c r="M15" s="22">
        <f t="shared" si="5"/>
        <v>0.96851845235968703</v>
      </c>
      <c r="N15" s="5"/>
    </row>
    <row r="16" spans="1:14" ht="13.15" customHeight="1" x14ac:dyDescent="0.2">
      <c r="A16" s="13" t="s">
        <v>11</v>
      </c>
      <c r="B16" s="1">
        <f t="shared" si="1"/>
        <v>187884</v>
      </c>
      <c r="C16" s="1">
        <f t="shared" si="0"/>
        <v>195610.00000000003</v>
      </c>
      <c r="D16" s="22">
        <f t="shared" si="2"/>
        <v>0.9605030417667807</v>
      </c>
      <c r="E16" s="1">
        <v>65469</v>
      </c>
      <c r="F16" s="1">
        <v>71735.000000000015</v>
      </c>
      <c r="G16" s="22">
        <f t="shared" si="3"/>
        <v>0.91265072837526995</v>
      </c>
      <c r="H16" s="1">
        <v>3698</v>
      </c>
      <c r="I16" s="1">
        <v>4130</v>
      </c>
      <c r="J16" s="22">
        <f t="shared" si="4"/>
        <v>0.89539951573849874</v>
      </c>
      <c r="K16" s="1">
        <v>118717</v>
      </c>
      <c r="L16" s="1">
        <v>119745.00000000001</v>
      </c>
      <c r="M16" s="22">
        <f t="shared" si="5"/>
        <v>0.99141509040043418</v>
      </c>
      <c r="N16" s="5"/>
    </row>
    <row r="17" spans="1:17" ht="13.15" customHeight="1" x14ac:dyDescent="0.2">
      <c r="A17" s="13" t="s">
        <v>12</v>
      </c>
      <c r="B17" s="1">
        <f t="shared" si="1"/>
        <v>59868</v>
      </c>
      <c r="C17" s="1">
        <f t="shared" si="0"/>
        <v>62157.500000000007</v>
      </c>
      <c r="D17" s="22">
        <f t="shared" si="2"/>
        <v>0.96316615050476606</v>
      </c>
      <c r="E17" s="1">
        <v>4718</v>
      </c>
      <c r="F17" s="1">
        <v>5835</v>
      </c>
      <c r="G17" s="22">
        <f t="shared" si="3"/>
        <v>0.80856898029134538</v>
      </c>
      <c r="H17" s="1">
        <v>1125</v>
      </c>
      <c r="I17" s="1">
        <v>1017.4999999999999</v>
      </c>
      <c r="J17" s="22">
        <f t="shared" si="4"/>
        <v>1.1056511056511058</v>
      </c>
      <c r="K17" s="1">
        <v>54025</v>
      </c>
      <c r="L17" s="1">
        <v>55305.000000000007</v>
      </c>
      <c r="M17" s="22">
        <f t="shared" si="5"/>
        <v>0.97685561884097261</v>
      </c>
      <c r="N17" s="5"/>
    </row>
    <row r="18" spans="1:17" ht="13.15" customHeight="1" x14ac:dyDescent="0.2">
      <c r="A18" s="13" t="s">
        <v>13</v>
      </c>
      <c r="B18" s="1">
        <f t="shared" si="1"/>
        <v>322055</v>
      </c>
      <c r="C18" s="1">
        <f t="shared" si="0"/>
        <v>351475</v>
      </c>
      <c r="D18" s="22">
        <f t="shared" si="2"/>
        <v>0.91629561135215876</v>
      </c>
      <c r="E18" s="1">
        <v>30511</v>
      </c>
      <c r="F18" s="1">
        <v>38424.999999999985</v>
      </c>
      <c r="G18" s="22">
        <f t="shared" si="3"/>
        <v>0.79404033832140564</v>
      </c>
      <c r="H18" s="1">
        <v>7504</v>
      </c>
      <c r="I18" s="1">
        <v>8220</v>
      </c>
      <c r="J18" s="22">
        <f t="shared" si="4"/>
        <v>0.91289537712895374</v>
      </c>
      <c r="K18" s="1">
        <v>284040</v>
      </c>
      <c r="L18" s="1">
        <v>304830</v>
      </c>
      <c r="M18" s="22">
        <f t="shared" si="5"/>
        <v>0.9317980513728964</v>
      </c>
      <c r="N18" s="5"/>
    </row>
    <row r="19" spans="1:17" ht="13.15" customHeight="1" x14ac:dyDescent="0.2">
      <c r="A19" s="13" t="s">
        <v>14</v>
      </c>
      <c r="B19" s="1">
        <f t="shared" si="1"/>
        <v>49618</v>
      </c>
      <c r="C19" s="1">
        <f t="shared" si="0"/>
        <v>51120</v>
      </c>
      <c r="D19" s="22">
        <f t="shared" si="2"/>
        <v>0.9706181533646322</v>
      </c>
      <c r="E19" s="1">
        <v>24954</v>
      </c>
      <c r="F19" s="1">
        <v>27934.999999999996</v>
      </c>
      <c r="G19" s="22">
        <f t="shared" si="3"/>
        <v>0.89328798997673187</v>
      </c>
      <c r="H19" s="1">
        <v>1082</v>
      </c>
      <c r="I19" s="1">
        <v>1217.5</v>
      </c>
      <c r="J19" s="22">
        <f t="shared" si="4"/>
        <v>0.88870636550308013</v>
      </c>
      <c r="K19" s="1">
        <v>23582</v>
      </c>
      <c r="L19" s="1">
        <v>21967.500000000004</v>
      </c>
      <c r="M19" s="22">
        <f t="shared" si="5"/>
        <v>1.0734949357004664</v>
      </c>
      <c r="N19" s="5"/>
    </row>
    <row r="20" spans="1:17" ht="13.15" customHeight="1" x14ac:dyDescent="0.2">
      <c r="A20" s="13" t="s">
        <v>15</v>
      </c>
      <c r="B20" s="1">
        <f t="shared" si="1"/>
        <v>117551</v>
      </c>
      <c r="C20" s="1">
        <f t="shared" si="0"/>
        <v>125274.99999999997</v>
      </c>
      <c r="D20" s="22">
        <f t="shared" si="2"/>
        <v>0.93834364398323711</v>
      </c>
      <c r="E20" s="1">
        <v>20870</v>
      </c>
      <c r="F20" s="1">
        <v>26219.999999999989</v>
      </c>
      <c r="G20" s="22">
        <f t="shared" si="3"/>
        <v>0.7959572845156373</v>
      </c>
      <c r="H20" s="1">
        <v>1572</v>
      </c>
      <c r="I20" s="1">
        <v>1805.0000000000002</v>
      </c>
      <c r="J20" s="22">
        <f t="shared" si="4"/>
        <v>0.87091412742382257</v>
      </c>
      <c r="K20" s="1">
        <v>95109</v>
      </c>
      <c r="L20" s="1">
        <v>97249.999999999985</v>
      </c>
      <c r="M20" s="22">
        <f t="shared" si="5"/>
        <v>0.97798457583547571</v>
      </c>
      <c r="N20" s="5"/>
    </row>
    <row r="21" spans="1:17" ht="13.15" customHeight="1" x14ac:dyDescent="0.2">
      <c r="A21" s="13" t="s">
        <v>16</v>
      </c>
      <c r="B21" s="1">
        <f t="shared" si="1"/>
        <v>417045</v>
      </c>
      <c r="C21" s="1">
        <f t="shared" si="0"/>
        <v>441044.99999999988</v>
      </c>
      <c r="D21" s="22">
        <f t="shared" si="2"/>
        <v>0.94558378396762255</v>
      </c>
      <c r="E21" s="1">
        <v>90601</v>
      </c>
      <c r="F21" s="1">
        <v>108334.99999999997</v>
      </c>
      <c r="G21" s="22">
        <f t="shared" si="3"/>
        <v>0.83630405686066389</v>
      </c>
      <c r="H21" s="1">
        <v>13053</v>
      </c>
      <c r="I21" s="1">
        <v>13574.999999999998</v>
      </c>
      <c r="J21" s="22">
        <f t="shared" si="4"/>
        <v>0.96154696132596695</v>
      </c>
      <c r="K21" s="1">
        <v>313391</v>
      </c>
      <c r="L21" s="1">
        <v>319134.99999999994</v>
      </c>
      <c r="M21" s="22">
        <f t="shared" si="5"/>
        <v>0.9820013473921696</v>
      </c>
      <c r="N21" s="5"/>
    </row>
    <row r="22" spans="1:17" ht="13.15" customHeight="1" x14ac:dyDescent="0.2">
      <c r="A22" s="13" t="s">
        <v>17</v>
      </c>
      <c r="B22" s="1">
        <f t="shared" si="1"/>
        <v>47712</v>
      </c>
      <c r="C22" s="1">
        <f t="shared" si="0"/>
        <v>49022.500000000007</v>
      </c>
      <c r="D22" s="22">
        <f t="shared" si="2"/>
        <v>0.97326737722474355</v>
      </c>
      <c r="E22" s="1">
        <v>8425</v>
      </c>
      <c r="F22" s="1">
        <v>9090.0000000000055</v>
      </c>
      <c r="G22" s="22">
        <f t="shared" si="3"/>
        <v>0.92684268426842631</v>
      </c>
      <c r="H22" s="1">
        <v>1014</v>
      </c>
      <c r="I22" s="1">
        <v>1055</v>
      </c>
      <c r="J22" s="22">
        <f t="shared" si="4"/>
        <v>0.96113744075829388</v>
      </c>
      <c r="K22" s="1">
        <v>38273</v>
      </c>
      <c r="L22" s="1">
        <v>38877.5</v>
      </c>
      <c r="M22" s="22">
        <f t="shared" si="5"/>
        <v>0.98445116069706129</v>
      </c>
      <c r="N22" s="5"/>
    </row>
    <row r="23" spans="1:17" ht="13.15" customHeight="1" x14ac:dyDescent="0.2">
      <c r="A23" s="13" t="s">
        <v>18</v>
      </c>
      <c r="B23" s="1">
        <f t="shared" si="1"/>
        <v>603991</v>
      </c>
      <c r="C23" s="1">
        <f t="shared" si="0"/>
        <v>644579.99999999988</v>
      </c>
      <c r="D23" s="22">
        <f t="shared" si="2"/>
        <v>0.93703031431319639</v>
      </c>
      <c r="E23" s="1">
        <v>52924</v>
      </c>
      <c r="F23" s="1">
        <v>65179.999999999993</v>
      </c>
      <c r="G23" s="22">
        <f t="shared" si="3"/>
        <v>0.81196686100030691</v>
      </c>
      <c r="H23" s="1">
        <v>45496</v>
      </c>
      <c r="I23" s="1">
        <v>46930</v>
      </c>
      <c r="J23" s="22">
        <f t="shared" si="4"/>
        <v>0.96944385254634557</v>
      </c>
      <c r="K23" s="1">
        <v>505571</v>
      </c>
      <c r="L23" s="1">
        <v>532469.99999999988</v>
      </c>
      <c r="M23" s="22">
        <f t="shared" si="5"/>
        <v>0.94948259995868334</v>
      </c>
      <c r="N23" s="5"/>
    </row>
    <row r="24" spans="1:17" ht="13.15" customHeight="1" x14ac:dyDescent="0.2">
      <c r="A24" s="13" t="s">
        <v>19</v>
      </c>
      <c r="B24" s="1">
        <f t="shared" si="1"/>
        <v>31459</v>
      </c>
      <c r="C24" s="1">
        <f t="shared" si="0"/>
        <v>32387.500000000007</v>
      </c>
      <c r="D24" s="22">
        <f t="shared" si="2"/>
        <v>0.97133153222693924</v>
      </c>
      <c r="E24" s="1">
        <v>3526</v>
      </c>
      <c r="F24" s="1">
        <v>4060.0000000000014</v>
      </c>
      <c r="G24" s="22">
        <f t="shared" si="3"/>
        <v>0.86847290640394059</v>
      </c>
      <c r="H24" s="1">
        <v>336</v>
      </c>
      <c r="I24" s="1">
        <v>377.50000000000006</v>
      </c>
      <c r="J24" s="22">
        <f t="shared" si="4"/>
        <v>0.89006622516556277</v>
      </c>
      <c r="K24" s="1">
        <v>27597</v>
      </c>
      <c r="L24" s="1">
        <v>27950.000000000007</v>
      </c>
      <c r="M24" s="22">
        <f t="shared" si="5"/>
        <v>0.98737030411448989</v>
      </c>
      <c r="N24" s="5"/>
    </row>
    <row r="25" spans="1:17" ht="13.15" customHeight="1" x14ac:dyDescent="0.2">
      <c r="A25" s="13" t="s">
        <v>20</v>
      </c>
      <c r="B25" s="1">
        <f t="shared" si="1"/>
        <v>65747</v>
      </c>
      <c r="C25" s="1">
        <f t="shared" si="0"/>
        <v>68820</v>
      </c>
      <c r="D25" s="22">
        <f t="shared" si="2"/>
        <v>0.95534728276663761</v>
      </c>
      <c r="E25" s="1">
        <v>17275</v>
      </c>
      <c r="F25" s="1">
        <v>19480.000000000004</v>
      </c>
      <c r="G25" s="22">
        <f t="shared" si="3"/>
        <v>0.88680698151950699</v>
      </c>
      <c r="H25" s="1">
        <v>1711</v>
      </c>
      <c r="I25" s="1">
        <v>2010</v>
      </c>
      <c r="J25" s="22">
        <f t="shared" si="4"/>
        <v>0.85124378109452736</v>
      </c>
      <c r="K25" s="1">
        <v>46761</v>
      </c>
      <c r="L25" s="1">
        <v>47330</v>
      </c>
      <c r="M25" s="22">
        <f t="shared" si="5"/>
        <v>0.98797802662159306</v>
      </c>
      <c r="N25" s="5"/>
    </row>
    <row r="26" spans="1:17" ht="13.15" customHeight="1" x14ac:dyDescent="0.2">
      <c r="A26" s="19" t="s">
        <v>21</v>
      </c>
      <c r="B26" s="20">
        <f t="shared" ref="B26:C26" si="6">E26+H26+K26</f>
        <v>4796156</v>
      </c>
      <c r="C26" s="20">
        <f t="shared" si="6"/>
        <v>5114257.5</v>
      </c>
      <c r="D26" s="21">
        <f t="shared" si="2"/>
        <v>0.93780103954484106</v>
      </c>
      <c r="E26" s="20">
        <v>730612</v>
      </c>
      <c r="F26" s="20">
        <v>864615</v>
      </c>
      <c r="G26" s="21">
        <f t="shared" si="3"/>
        <v>0.8450142548995796</v>
      </c>
      <c r="H26" s="20">
        <v>346200</v>
      </c>
      <c r="I26" s="20">
        <v>347732.49999999994</v>
      </c>
      <c r="J26" s="21">
        <f t="shared" si="4"/>
        <v>0.99559287670838947</v>
      </c>
      <c r="K26" s="20">
        <v>3719344</v>
      </c>
      <c r="L26" s="20">
        <v>3901910</v>
      </c>
      <c r="M26" s="21">
        <f t="shared" si="5"/>
        <v>0.9532111196824119</v>
      </c>
      <c r="N26" s="5"/>
    </row>
    <row r="28" spans="1:17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5"/>
      <c r="P28" s="8"/>
      <c r="Q28" s="10"/>
    </row>
    <row r="29" spans="1:17" x14ac:dyDescent="0.2">
      <c r="A29" s="3" t="s">
        <v>48</v>
      </c>
    </row>
    <row r="32" spans="1:17" x14ac:dyDescent="0.2">
      <c r="A32" s="26"/>
    </row>
  </sheetData>
  <pageMargins left="0.31496062992125984" right="0.31496062992125984" top="0.55118110236220474" bottom="0.35433070866141736" header="0.31496062992125984" footer="0.31496062992125984"/>
  <pageSetup paperSize="9" scale="81" orientation="landscape" r:id="rId1"/>
  <rowBreaks count="2" manualBreakCount="2">
    <brk id="27" max="16383" man="1"/>
    <brk id="53" max="16383" man="1"/>
  </rowBreaks>
  <ignoredErrors>
    <ignoredError sqref="D26 D24:D25 G24:G25 J24:J25 M24:M25 G26 M26 J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0" width="9.42578125" style="3" customWidth="1"/>
    <col min="11" max="16384" width="9.140625" style="3"/>
  </cols>
  <sheetData>
    <row r="1" spans="1:10" ht="15" x14ac:dyDescent="0.2">
      <c r="A1" s="24" t="str">
        <f>SUBSTITUTE(Ethnicity!A1,"Ethnicity","Gender")</f>
        <v>Access to Primary Care by Gender (April 2021)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2" t="s">
        <v>41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2">
      <c r="B3" s="2"/>
      <c r="C3" s="2"/>
      <c r="D3" s="2"/>
      <c r="E3" s="2"/>
      <c r="F3" s="2"/>
      <c r="G3" s="2"/>
      <c r="H3" s="2"/>
      <c r="I3" s="2"/>
      <c r="J3" s="2"/>
    </row>
    <row r="4" spans="1:10" ht="13.15" customHeight="1" x14ac:dyDescent="0.2">
      <c r="B4" s="14" t="s">
        <v>0</v>
      </c>
      <c r="C4" s="15"/>
      <c r="D4" s="15"/>
      <c r="E4" s="14" t="s">
        <v>23</v>
      </c>
      <c r="F4" s="15"/>
      <c r="G4" s="15"/>
      <c r="H4" s="14" t="s">
        <v>24</v>
      </c>
      <c r="I4" s="15"/>
      <c r="J4" s="15"/>
    </row>
    <row r="5" spans="1:10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</row>
    <row r="6" spans="1:10" ht="13.15" customHeight="1" x14ac:dyDescent="0.2">
      <c r="A6" s="13" t="s">
        <v>4</v>
      </c>
      <c r="B6" s="1">
        <f>E6+H6</f>
        <v>464222</v>
      </c>
      <c r="C6" s="1">
        <f t="shared" ref="C6:C25" si="0">F6+I6</f>
        <v>508190.00000000012</v>
      </c>
      <c r="D6" s="22">
        <f>IF(B6=0,"",B6/C6)</f>
        <v>0.91348117829945474</v>
      </c>
      <c r="E6" s="25">
        <v>238790</v>
      </c>
      <c r="F6" s="25">
        <v>255315.00000000009</v>
      </c>
      <c r="G6" s="22">
        <f>IF(E6=0,"",E6/F6)</f>
        <v>0.93527603156884598</v>
      </c>
      <c r="H6" s="25">
        <v>225432</v>
      </c>
      <c r="I6" s="25">
        <v>252875</v>
      </c>
      <c r="J6" s="22">
        <f>IF(H6=0,"",H6/I6)</f>
        <v>0.89147602570439943</v>
      </c>
    </row>
    <row r="7" spans="1:10" ht="13.15" customHeight="1" x14ac:dyDescent="0.2">
      <c r="A7" s="13" t="s">
        <v>5</v>
      </c>
      <c r="B7" s="1">
        <f t="shared" ref="B7:B25" si="1">E7+H7</f>
        <v>249403</v>
      </c>
      <c r="C7" s="1">
        <f t="shared" si="0"/>
        <v>265660</v>
      </c>
      <c r="D7" s="22">
        <f t="shared" ref="D7:D26" si="2">IF(B7=0,"",B7/C7)</f>
        <v>0.93880523978017016</v>
      </c>
      <c r="E7" s="25">
        <v>129819</v>
      </c>
      <c r="F7" s="25">
        <v>135080</v>
      </c>
      <c r="G7" s="22">
        <f t="shared" ref="G7:G26" si="3">IF(E7=0,"",E7/F7)</f>
        <v>0.96105270950547828</v>
      </c>
      <c r="H7" s="25">
        <v>119584</v>
      </c>
      <c r="I7" s="25">
        <v>130579.99999999997</v>
      </c>
      <c r="J7" s="22">
        <f t="shared" ref="J7:J26" si="4">IF(H7=0,"",H7/I7)</f>
        <v>0.91579108592433778</v>
      </c>
    </row>
    <row r="8" spans="1:10" ht="13.15" customHeight="1" x14ac:dyDescent="0.2">
      <c r="A8" s="13" t="s">
        <v>6</v>
      </c>
      <c r="B8" s="1">
        <f t="shared" si="1"/>
        <v>551773</v>
      </c>
      <c r="C8" s="1">
        <f t="shared" si="0"/>
        <v>585990.00000000023</v>
      </c>
      <c r="D8" s="22">
        <f t="shared" si="2"/>
        <v>0.94160821857028243</v>
      </c>
      <c r="E8" s="25">
        <v>282549</v>
      </c>
      <c r="F8" s="25">
        <v>291420.00000000012</v>
      </c>
      <c r="G8" s="22">
        <f t="shared" si="3"/>
        <v>0.96955939880584685</v>
      </c>
      <c r="H8" s="25">
        <v>269224</v>
      </c>
      <c r="I8" s="25">
        <v>294570.00000000006</v>
      </c>
      <c r="J8" s="22">
        <f t="shared" si="4"/>
        <v>0.91395593577078438</v>
      </c>
    </row>
    <row r="9" spans="1:10" ht="13.15" customHeight="1" x14ac:dyDescent="0.2">
      <c r="A9" s="13" t="s">
        <v>43</v>
      </c>
      <c r="B9" s="1">
        <f t="shared" si="1"/>
        <v>303199</v>
      </c>
      <c r="C9" s="1">
        <f t="shared" si="0"/>
        <v>325985</v>
      </c>
      <c r="D9" s="22">
        <f t="shared" si="2"/>
        <v>0.93010107827047261</v>
      </c>
      <c r="E9" s="25">
        <v>158248</v>
      </c>
      <c r="F9" s="25">
        <v>167085</v>
      </c>
      <c r="G9" s="22">
        <f t="shared" si="3"/>
        <v>0.94711075201244876</v>
      </c>
      <c r="H9" s="25">
        <v>144951</v>
      </c>
      <c r="I9" s="25">
        <v>158900</v>
      </c>
      <c r="J9" s="22">
        <f t="shared" si="4"/>
        <v>0.91221522970421653</v>
      </c>
    </row>
    <row r="10" spans="1:10" ht="13.15" customHeight="1" x14ac:dyDescent="0.2">
      <c r="A10" s="13" t="s">
        <v>7</v>
      </c>
      <c r="B10" s="1">
        <f t="shared" si="1"/>
        <v>567927</v>
      </c>
      <c r="C10" s="1">
        <f t="shared" si="0"/>
        <v>600005</v>
      </c>
      <c r="D10" s="22">
        <f t="shared" si="2"/>
        <v>0.94653711219073178</v>
      </c>
      <c r="E10" s="25">
        <v>289923</v>
      </c>
      <c r="F10" s="25">
        <v>300115</v>
      </c>
      <c r="G10" s="22">
        <f t="shared" si="3"/>
        <v>0.96603968478749813</v>
      </c>
      <c r="H10" s="25">
        <v>278004</v>
      </c>
      <c r="I10" s="25">
        <v>299890</v>
      </c>
      <c r="J10" s="22">
        <f t="shared" si="4"/>
        <v>0.92701990729934314</v>
      </c>
    </row>
    <row r="11" spans="1:10" ht="13.15" customHeight="1" x14ac:dyDescent="0.2">
      <c r="A11" s="13" t="s">
        <v>44</v>
      </c>
      <c r="B11" s="1">
        <f t="shared" si="1"/>
        <v>168522</v>
      </c>
      <c r="C11" s="1">
        <f t="shared" si="0"/>
        <v>179200</v>
      </c>
      <c r="D11" s="22">
        <f t="shared" si="2"/>
        <v>0.94041294642857143</v>
      </c>
      <c r="E11" s="25">
        <v>87933</v>
      </c>
      <c r="F11" s="25">
        <v>91275.000000000029</v>
      </c>
      <c r="G11" s="22">
        <f t="shared" si="3"/>
        <v>0.9633853738701722</v>
      </c>
      <c r="H11" s="25">
        <v>80589</v>
      </c>
      <c r="I11" s="25">
        <v>87924.999999999956</v>
      </c>
      <c r="J11" s="22">
        <f t="shared" si="4"/>
        <v>0.91656525447824899</v>
      </c>
    </row>
    <row r="12" spans="1:10" ht="13.15" customHeight="1" x14ac:dyDescent="0.2">
      <c r="A12" s="13" t="s">
        <v>8</v>
      </c>
      <c r="B12" s="1">
        <f t="shared" si="1"/>
        <v>150777</v>
      </c>
      <c r="C12" s="1">
        <f t="shared" si="0"/>
        <v>159775.00000000006</v>
      </c>
      <c r="D12" s="22">
        <f t="shared" si="2"/>
        <v>0.94368330464715977</v>
      </c>
      <c r="E12" s="25">
        <v>77407</v>
      </c>
      <c r="F12" s="25">
        <v>80160.000000000015</v>
      </c>
      <c r="G12" s="22">
        <f t="shared" si="3"/>
        <v>0.96565618762475036</v>
      </c>
      <c r="H12" s="25">
        <v>73370</v>
      </c>
      <c r="I12" s="25">
        <v>79615.000000000044</v>
      </c>
      <c r="J12" s="22">
        <f t="shared" si="4"/>
        <v>0.92156000753626777</v>
      </c>
    </row>
    <row r="13" spans="1:10" ht="13.15" customHeight="1" x14ac:dyDescent="0.2">
      <c r="A13" s="13" t="s">
        <v>9</v>
      </c>
      <c r="B13" s="1">
        <f t="shared" si="1"/>
        <v>109775</v>
      </c>
      <c r="C13" s="1">
        <f t="shared" si="0"/>
        <v>118200.00000000003</v>
      </c>
      <c r="D13" s="22">
        <f t="shared" si="2"/>
        <v>0.92872250423011826</v>
      </c>
      <c r="E13" s="25">
        <v>56711</v>
      </c>
      <c r="F13" s="25">
        <v>59665.000000000022</v>
      </c>
      <c r="G13" s="22">
        <f t="shared" si="3"/>
        <v>0.95049023715746217</v>
      </c>
      <c r="H13" s="25">
        <v>53064</v>
      </c>
      <c r="I13" s="25">
        <v>58535.000000000015</v>
      </c>
      <c r="J13" s="22">
        <f t="shared" si="4"/>
        <v>0.90653455197744914</v>
      </c>
    </row>
    <row r="14" spans="1:10" ht="13.15" customHeight="1" x14ac:dyDescent="0.2">
      <c r="A14" s="13" t="s">
        <v>45</v>
      </c>
      <c r="B14" s="1">
        <f t="shared" si="1"/>
        <v>174574</v>
      </c>
      <c r="C14" s="1">
        <f t="shared" si="0"/>
        <v>188030</v>
      </c>
      <c r="D14" s="22">
        <f t="shared" si="2"/>
        <v>0.92843695155028449</v>
      </c>
      <c r="E14" s="25">
        <v>91154</v>
      </c>
      <c r="F14" s="25">
        <v>95320.000000000015</v>
      </c>
      <c r="G14" s="22">
        <f t="shared" si="3"/>
        <v>0.95629458665547618</v>
      </c>
      <c r="H14" s="25">
        <v>83420</v>
      </c>
      <c r="I14" s="25">
        <v>92709.999999999985</v>
      </c>
      <c r="J14" s="22">
        <f t="shared" si="4"/>
        <v>0.89979505986409247</v>
      </c>
    </row>
    <row r="15" spans="1:10" ht="13.15" customHeight="1" x14ac:dyDescent="0.2">
      <c r="A15" s="13" t="s">
        <v>10</v>
      </c>
      <c r="B15" s="1">
        <f t="shared" si="1"/>
        <v>153054</v>
      </c>
      <c r="C15" s="1">
        <f t="shared" si="0"/>
        <v>161730</v>
      </c>
      <c r="D15" s="22">
        <f t="shared" si="2"/>
        <v>0.94635503617139682</v>
      </c>
      <c r="E15" s="25">
        <v>78409</v>
      </c>
      <c r="F15" s="25">
        <v>81295</v>
      </c>
      <c r="G15" s="22">
        <f t="shared" si="3"/>
        <v>0.96449966172581336</v>
      </c>
      <c r="H15" s="25">
        <v>74645</v>
      </c>
      <c r="I15" s="25">
        <v>80434.999999999985</v>
      </c>
      <c r="J15" s="22">
        <f t="shared" si="4"/>
        <v>0.92801641076645758</v>
      </c>
    </row>
    <row r="16" spans="1:10" ht="13.15" customHeight="1" x14ac:dyDescent="0.2">
      <c r="A16" s="13" t="s">
        <v>11</v>
      </c>
      <c r="B16" s="1">
        <f t="shared" si="1"/>
        <v>187884</v>
      </c>
      <c r="C16" s="1">
        <f t="shared" si="0"/>
        <v>195610.00000000003</v>
      </c>
      <c r="D16" s="22">
        <f t="shared" si="2"/>
        <v>0.9605030417667807</v>
      </c>
      <c r="E16" s="25">
        <v>95981</v>
      </c>
      <c r="F16" s="25">
        <v>98090</v>
      </c>
      <c r="G16" s="22">
        <f t="shared" si="3"/>
        <v>0.97849933734325623</v>
      </c>
      <c r="H16" s="25">
        <v>91903</v>
      </c>
      <c r="I16" s="25">
        <v>97520.000000000029</v>
      </c>
      <c r="J16" s="22">
        <f t="shared" si="4"/>
        <v>0.94240155865463471</v>
      </c>
    </row>
    <row r="17" spans="1:13" ht="13.15" customHeight="1" x14ac:dyDescent="0.2">
      <c r="A17" s="13" t="s">
        <v>12</v>
      </c>
      <c r="B17" s="1">
        <f t="shared" si="1"/>
        <v>59868</v>
      </c>
      <c r="C17" s="1">
        <f t="shared" si="0"/>
        <v>62157.500000000007</v>
      </c>
      <c r="D17" s="22">
        <f t="shared" si="2"/>
        <v>0.96316615050476606</v>
      </c>
      <c r="E17" s="25">
        <v>30225</v>
      </c>
      <c r="F17" s="25">
        <v>31025</v>
      </c>
      <c r="G17" s="22">
        <f t="shared" si="3"/>
        <v>0.97421434327155521</v>
      </c>
      <c r="H17" s="25">
        <v>29643</v>
      </c>
      <c r="I17" s="25">
        <v>31132.500000000007</v>
      </c>
      <c r="J17" s="22">
        <f t="shared" si="4"/>
        <v>0.95215610696217756</v>
      </c>
    </row>
    <row r="18" spans="1:13" ht="13.15" customHeight="1" x14ac:dyDescent="0.2">
      <c r="A18" s="13" t="s">
        <v>13</v>
      </c>
      <c r="B18" s="1">
        <f t="shared" si="1"/>
        <v>322055</v>
      </c>
      <c r="C18" s="1">
        <f t="shared" si="0"/>
        <v>351474.99999999994</v>
      </c>
      <c r="D18" s="22">
        <f t="shared" si="2"/>
        <v>0.91629561135215887</v>
      </c>
      <c r="E18" s="25">
        <v>164441</v>
      </c>
      <c r="F18" s="25">
        <v>176320</v>
      </c>
      <c r="G18" s="22">
        <f t="shared" si="3"/>
        <v>0.93262817604355719</v>
      </c>
      <c r="H18" s="25">
        <v>157614</v>
      </c>
      <c r="I18" s="25">
        <v>175154.99999999994</v>
      </c>
      <c r="J18" s="22">
        <f t="shared" si="4"/>
        <v>0.89985441466130034</v>
      </c>
    </row>
    <row r="19" spans="1:13" ht="13.15" customHeight="1" x14ac:dyDescent="0.2">
      <c r="A19" s="13" t="s">
        <v>14</v>
      </c>
      <c r="B19" s="1">
        <f t="shared" si="1"/>
        <v>49618</v>
      </c>
      <c r="C19" s="1">
        <f t="shared" si="0"/>
        <v>51120</v>
      </c>
      <c r="D19" s="22">
        <f t="shared" si="2"/>
        <v>0.9706181533646322</v>
      </c>
      <c r="E19" s="25">
        <v>25476</v>
      </c>
      <c r="F19" s="25">
        <v>25770</v>
      </c>
      <c r="G19" s="22">
        <f t="shared" si="3"/>
        <v>0.98859138533178115</v>
      </c>
      <c r="H19" s="25">
        <v>24142</v>
      </c>
      <c r="I19" s="25">
        <v>25350</v>
      </c>
      <c r="J19" s="22">
        <f t="shared" si="4"/>
        <v>0.95234714003944776</v>
      </c>
    </row>
    <row r="20" spans="1:13" ht="13.15" customHeight="1" x14ac:dyDescent="0.2">
      <c r="A20" s="13" t="s">
        <v>15</v>
      </c>
      <c r="B20" s="1">
        <f t="shared" si="1"/>
        <v>117551</v>
      </c>
      <c r="C20" s="1">
        <f t="shared" si="0"/>
        <v>125275</v>
      </c>
      <c r="D20" s="22">
        <f t="shared" si="2"/>
        <v>0.93834364398323689</v>
      </c>
      <c r="E20" s="25">
        <v>60624</v>
      </c>
      <c r="F20" s="25">
        <v>62855.000000000015</v>
      </c>
      <c r="G20" s="22">
        <f t="shared" si="3"/>
        <v>0.96450560814573205</v>
      </c>
      <c r="H20" s="25">
        <v>56927</v>
      </c>
      <c r="I20" s="25">
        <v>62419.999999999993</v>
      </c>
      <c r="J20" s="22">
        <f t="shared" si="4"/>
        <v>0.91199935917975017</v>
      </c>
    </row>
    <row r="21" spans="1:13" ht="13.15" customHeight="1" x14ac:dyDescent="0.2">
      <c r="A21" s="13" t="s">
        <v>16</v>
      </c>
      <c r="B21" s="1">
        <f t="shared" si="1"/>
        <v>417045</v>
      </c>
      <c r="C21" s="1">
        <f t="shared" si="0"/>
        <v>441044.99999999988</v>
      </c>
      <c r="D21" s="22">
        <f t="shared" si="2"/>
        <v>0.94558378396762255</v>
      </c>
      <c r="E21" s="25">
        <v>213973</v>
      </c>
      <c r="F21" s="25">
        <v>222419.99999999994</v>
      </c>
      <c r="G21" s="22">
        <f t="shared" si="3"/>
        <v>0.96202230015286416</v>
      </c>
      <c r="H21" s="25">
        <v>203072</v>
      </c>
      <c r="I21" s="25">
        <v>218624.99999999994</v>
      </c>
      <c r="J21" s="22">
        <f t="shared" si="4"/>
        <v>0.92885991995425987</v>
      </c>
    </row>
    <row r="22" spans="1:13" ht="13.15" customHeight="1" x14ac:dyDescent="0.2">
      <c r="A22" s="13" t="s">
        <v>17</v>
      </c>
      <c r="B22" s="1">
        <f t="shared" si="1"/>
        <v>47712</v>
      </c>
      <c r="C22" s="1">
        <f t="shared" si="0"/>
        <v>49022.5</v>
      </c>
      <c r="D22" s="22">
        <f t="shared" si="2"/>
        <v>0.97326737722474377</v>
      </c>
      <c r="E22" s="25">
        <v>24591</v>
      </c>
      <c r="F22" s="25">
        <v>24884.999999999996</v>
      </c>
      <c r="G22" s="22">
        <f t="shared" si="3"/>
        <v>0.98818565400843894</v>
      </c>
      <c r="H22" s="25">
        <v>23121</v>
      </c>
      <c r="I22" s="25">
        <v>24137.5</v>
      </c>
      <c r="J22" s="22">
        <f t="shared" si="4"/>
        <v>0.95788710512687725</v>
      </c>
    </row>
    <row r="23" spans="1:13" ht="13.15" customHeight="1" x14ac:dyDescent="0.2">
      <c r="A23" s="13" t="s">
        <v>18</v>
      </c>
      <c r="B23" s="1">
        <f t="shared" si="1"/>
        <v>603991</v>
      </c>
      <c r="C23" s="1">
        <f t="shared" si="0"/>
        <v>644580</v>
      </c>
      <c r="D23" s="22">
        <f t="shared" si="2"/>
        <v>0.93703031431319617</v>
      </c>
      <c r="E23" s="25">
        <v>312150</v>
      </c>
      <c r="F23" s="25">
        <v>325860</v>
      </c>
      <c r="G23" s="22">
        <f t="shared" si="3"/>
        <v>0.95792671699502852</v>
      </c>
      <c r="H23" s="25">
        <v>291841</v>
      </c>
      <c r="I23" s="25">
        <v>318719.99999999994</v>
      </c>
      <c r="J23" s="22">
        <f t="shared" si="4"/>
        <v>0.91566578815261057</v>
      </c>
    </row>
    <row r="24" spans="1:13" ht="13.15" customHeight="1" x14ac:dyDescent="0.2">
      <c r="A24" s="13" t="s">
        <v>19</v>
      </c>
      <c r="B24" s="1">
        <f t="shared" si="1"/>
        <v>31459</v>
      </c>
      <c r="C24" s="1">
        <f t="shared" si="0"/>
        <v>32387.5</v>
      </c>
      <c r="D24" s="22">
        <f t="shared" si="2"/>
        <v>0.97133153222693935</v>
      </c>
      <c r="E24" s="25">
        <v>15498</v>
      </c>
      <c r="F24" s="25">
        <v>15869.999999999996</v>
      </c>
      <c r="G24" s="22">
        <f t="shared" si="3"/>
        <v>0.97655954631379982</v>
      </c>
      <c r="H24" s="25">
        <v>15961</v>
      </c>
      <c r="I24" s="25">
        <v>16517.500000000004</v>
      </c>
      <c r="J24" s="22">
        <f t="shared" si="4"/>
        <v>0.96630846072347487</v>
      </c>
    </row>
    <row r="25" spans="1:13" ht="13.15" customHeight="1" x14ac:dyDescent="0.2">
      <c r="A25" s="13" t="s">
        <v>20</v>
      </c>
      <c r="B25" s="1">
        <f t="shared" si="1"/>
        <v>65747</v>
      </c>
      <c r="C25" s="1">
        <f t="shared" si="0"/>
        <v>68820</v>
      </c>
      <c r="D25" s="22">
        <f t="shared" si="2"/>
        <v>0.95534728276663761</v>
      </c>
      <c r="E25" s="25">
        <v>33984</v>
      </c>
      <c r="F25" s="25">
        <v>34755.000000000007</v>
      </c>
      <c r="G25" s="22">
        <f t="shared" si="3"/>
        <v>0.97781614156236496</v>
      </c>
      <c r="H25" s="25">
        <v>31763</v>
      </c>
      <c r="I25" s="25">
        <v>34065</v>
      </c>
      <c r="J25" s="22">
        <f t="shared" si="4"/>
        <v>0.93242330838103626</v>
      </c>
    </row>
    <row r="26" spans="1:13" ht="13.15" customHeight="1" x14ac:dyDescent="0.2">
      <c r="A26" s="19" t="s">
        <v>21</v>
      </c>
      <c r="B26" s="20">
        <f t="shared" ref="B26" si="5">E26+H26</f>
        <v>4796156</v>
      </c>
      <c r="C26" s="20">
        <f t="shared" ref="C26" si="6">F26+I26</f>
        <v>5114257.5</v>
      </c>
      <c r="D26" s="21">
        <f t="shared" si="2"/>
        <v>0.93780103954484106</v>
      </c>
      <c r="E26" s="20">
        <v>2467886</v>
      </c>
      <c r="F26" s="20">
        <v>2574580</v>
      </c>
      <c r="G26" s="21">
        <f t="shared" si="3"/>
        <v>0.9585586775318693</v>
      </c>
      <c r="H26" s="20">
        <v>2328270</v>
      </c>
      <c r="I26" s="20">
        <v>2539677.5</v>
      </c>
      <c r="J26" s="21">
        <f t="shared" si="4"/>
        <v>0.91675813169191755</v>
      </c>
    </row>
    <row r="28" spans="1:13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</row>
    <row r="29" spans="1:13" x14ac:dyDescent="0.2">
      <c r="A29" s="3" t="str">
        <f>Ethnicity!A29</f>
        <v xml:space="preserve">           Population is based on projections provided by Stats NZ in Dec 2020. </v>
      </c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rowBreaks count="2" manualBreakCount="2">
    <brk id="27" max="16383" man="1"/>
    <brk id="53" max="16383" man="1"/>
  </rowBreaks>
  <ignoredErrors>
    <ignoredError sqref="A1:XFD5 A27:XFD28 B6:D25 G6:G25 J6:XFD25 B31:XFD31 B29:XFD29 D26 A33:XFD35 B32:XFD32 G26 J26:XFD26 B30:XFD30 A37:XFD1048576 B36:XFD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1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22" width="9.42578125" style="3" customWidth="1"/>
    <col min="23" max="16384" width="9.140625" style="3"/>
  </cols>
  <sheetData>
    <row r="1" spans="1:22" ht="15" x14ac:dyDescent="0.2">
      <c r="A1" s="24" t="str">
        <f>SUBSTITUTE(Ethnicity!A1,"Ethnicity","Age Group")</f>
        <v>Access to Primary Care by Age Group (April 2021)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15" customHeight="1" x14ac:dyDescent="0.2">
      <c r="B4" s="14" t="s">
        <v>0</v>
      </c>
      <c r="C4" s="15"/>
      <c r="D4" s="15"/>
      <c r="E4" s="14" t="s">
        <v>27</v>
      </c>
      <c r="F4" s="15"/>
      <c r="G4" s="15"/>
      <c r="H4" s="14" t="s">
        <v>28</v>
      </c>
      <c r="I4" s="15"/>
      <c r="J4" s="15"/>
      <c r="K4" s="14" t="s">
        <v>29</v>
      </c>
      <c r="L4" s="15"/>
      <c r="M4" s="15"/>
      <c r="N4" s="14" t="s">
        <v>30</v>
      </c>
      <c r="O4" s="15"/>
      <c r="P4" s="15"/>
      <c r="Q4" s="14" t="s">
        <v>31</v>
      </c>
      <c r="R4" s="15"/>
      <c r="S4" s="15"/>
      <c r="T4" s="14" t="s">
        <v>32</v>
      </c>
      <c r="U4" s="15"/>
      <c r="V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  <c r="T5" s="17" t="s">
        <v>25</v>
      </c>
      <c r="U5" s="17" t="s">
        <v>22</v>
      </c>
      <c r="V5" s="18" t="s">
        <v>3</v>
      </c>
    </row>
    <row r="6" spans="1:22" ht="13.15" customHeight="1" x14ac:dyDescent="0.2">
      <c r="A6" s="13" t="s">
        <v>4</v>
      </c>
      <c r="B6" s="1">
        <f>E6+H6+K6+N6+Q6+T6</f>
        <v>464222</v>
      </c>
      <c r="C6" s="1">
        <f t="shared" ref="C6:C26" si="0">F6+I6+L6+O6+R6+U6</f>
        <v>508190</v>
      </c>
      <c r="D6" s="22">
        <f>IF(B6=0,"",B6/C6)</f>
        <v>0.91348117829945497</v>
      </c>
      <c r="E6" s="1">
        <v>25117</v>
      </c>
      <c r="F6" s="25">
        <v>24900</v>
      </c>
      <c r="G6" s="22">
        <f>IF(E6=0,"",E6/F6)</f>
        <v>1.0087148594377511</v>
      </c>
      <c r="H6" s="1">
        <v>55115</v>
      </c>
      <c r="I6" s="25">
        <v>53959.999999999993</v>
      </c>
      <c r="J6" s="22">
        <f>IF(H6=0,"",H6/I6)</f>
        <v>1.0214047442550038</v>
      </c>
      <c r="K6" s="1">
        <v>56646</v>
      </c>
      <c r="L6" s="25">
        <v>73490</v>
      </c>
      <c r="M6" s="22">
        <f>IF(K6=0,"",K6/L6)</f>
        <v>0.77079874812899718</v>
      </c>
      <c r="N6" s="1">
        <v>150952</v>
      </c>
      <c r="O6" s="25">
        <v>176440</v>
      </c>
      <c r="P6" s="22">
        <f>IF(N6=0,"",N6/O6)</f>
        <v>0.85554296077986847</v>
      </c>
      <c r="Q6" s="1">
        <v>113751</v>
      </c>
      <c r="R6" s="25">
        <v>117404.99999999999</v>
      </c>
      <c r="S6" s="22">
        <f>IF(Q6=0,"",Q6/R6)</f>
        <v>0.96887696435415882</v>
      </c>
      <c r="T6" s="1">
        <v>62641</v>
      </c>
      <c r="U6" s="25">
        <v>61995.000000000015</v>
      </c>
      <c r="V6" s="22">
        <f>IF(T6=0,"",T6/U6)</f>
        <v>1.0104201951770302</v>
      </c>
    </row>
    <row r="7" spans="1:22" ht="13.15" customHeight="1" x14ac:dyDescent="0.2">
      <c r="A7" s="13" t="s">
        <v>5</v>
      </c>
      <c r="B7" s="1">
        <f t="shared" ref="B7:B26" si="1">E7+H7+K7+N7+Q7+T7</f>
        <v>249403</v>
      </c>
      <c r="C7" s="1">
        <f t="shared" si="0"/>
        <v>265659.99999999994</v>
      </c>
      <c r="D7" s="22">
        <f t="shared" ref="D7:D26" si="2">IF(B7=0,"",B7/C7)</f>
        <v>0.93880523978017039</v>
      </c>
      <c r="E7" s="1">
        <v>15957</v>
      </c>
      <c r="F7" s="25">
        <v>16154.999999999998</v>
      </c>
      <c r="G7" s="22">
        <f t="shared" ref="G7:G26" si="3">IF(E7=0,"",E7/F7)</f>
        <v>0.98774373259052939</v>
      </c>
      <c r="H7" s="1">
        <v>34712</v>
      </c>
      <c r="I7" s="25">
        <v>36224.999999999985</v>
      </c>
      <c r="J7" s="22">
        <f t="shared" ref="J7:J26" si="4">IF(H7=0,"",H7/I7)</f>
        <v>0.95823326432022127</v>
      </c>
      <c r="K7" s="1">
        <v>26760</v>
      </c>
      <c r="L7" s="25">
        <v>27795</v>
      </c>
      <c r="M7" s="22">
        <f t="shared" ref="M7:M26" si="5">IF(K7=0,"",K7/L7)</f>
        <v>0.96276308688613055</v>
      </c>
      <c r="N7" s="1">
        <v>57265</v>
      </c>
      <c r="O7" s="25">
        <v>63524.999999999993</v>
      </c>
      <c r="P7" s="22">
        <f t="shared" ref="P7:P26" si="6">IF(N7=0,"",N7/O7)</f>
        <v>0.90145611963793792</v>
      </c>
      <c r="Q7" s="1">
        <v>63150</v>
      </c>
      <c r="R7" s="25">
        <v>68010</v>
      </c>
      <c r="S7" s="22">
        <f t="shared" ref="S7:S26" si="7">IF(Q7=0,"",Q7/R7)</f>
        <v>0.92853992059991175</v>
      </c>
      <c r="T7" s="1">
        <v>51559</v>
      </c>
      <c r="U7" s="25">
        <v>53949.999999999993</v>
      </c>
      <c r="V7" s="22">
        <f t="shared" ref="V7:V26" si="8">IF(T7=0,"",T7/U7)</f>
        <v>0.955681186283596</v>
      </c>
    </row>
    <row r="8" spans="1:22" ht="13.15" customHeight="1" x14ac:dyDescent="0.2">
      <c r="A8" s="13" t="s">
        <v>6</v>
      </c>
      <c r="B8" s="1">
        <f t="shared" si="1"/>
        <v>551773</v>
      </c>
      <c r="C8" s="1">
        <f t="shared" si="0"/>
        <v>585990</v>
      </c>
      <c r="D8" s="22">
        <f t="shared" si="2"/>
        <v>0.94160821857028276</v>
      </c>
      <c r="E8" s="1">
        <v>32423</v>
      </c>
      <c r="F8" s="25">
        <v>33114.999999999993</v>
      </c>
      <c r="G8" s="22">
        <f t="shared" si="3"/>
        <v>0.97910312547184075</v>
      </c>
      <c r="H8" s="1">
        <v>69299</v>
      </c>
      <c r="I8" s="25">
        <v>70769.999999999985</v>
      </c>
      <c r="J8" s="22">
        <f t="shared" si="4"/>
        <v>0.97921435636569187</v>
      </c>
      <c r="K8" s="1">
        <v>67753</v>
      </c>
      <c r="L8" s="25">
        <v>75070</v>
      </c>
      <c r="M8" s="22">
        <f t="shared" si="5"/>
        <v>0.90253097109364588</v>
      </c>
      <c r="N8" s="1">
        <v>146266</v>
      </c>
      <c r="O8" s="25">
        <v>164510</v>
      </c>
      <c r="P8" s="22">
        <f t="shared" si="6"/>
        <v>0.88910096650659531</v>
      </c>
      <c r="Q8" s="1">
        <v>142543</v>
      </c>
      <c r="R8" s="25">
        <v>149704.99999999997</v>
      </c>
      <c r="S8" s="22">
        <f t="shared" si="7"/>
        <v>0.95215924651815254</v>
      </c>
      <c r="T8" s="1">
        <v>93489</v>
      </c>
      <c r="U8" s="25">
        <v>92820.000000000029</v>
      </c>
      <c r="V8" s="22">
        <f t="shared" si="8"/>
        <v>1.0072074983839687</v>
      </c>
    </row>
    <row r="9" spans="1:22" ht="13.15" customHeight="1" x14ac:dyDescent="0.2">
      <c r="A9" s="13" t="s">
        <v>43</v>
      </c>
      <c r="B9" s="1">
        <f t="shared" si="1"/>
        <v>303199</v>
      </c>
      <c r="C9" s="1">
        <f t="shared" si="0"/>
        <v>325985</v>
      </c>
      <c r="D9" s="22">
        <f t="shared" si="2"/>
        <v>0.93010107827047261</v>
      </c>
      <c r="E9" s="1">
        <v>15884</v>
      </c>
      <c r="F9" s="25">
        <v>16555</v>
      </c>
      <c r="G9" s="22">
        <f t="shared" si="3"/>
        <v>0.95946843853820596</v>
      </c>
      <c r="H9" s="1">
        <v>37289</v>
      </c>
      <c r="I9" s="25">
        <v>37850.000000000007</v>
      </c>
      <c r="J9" s="22">
        <f t="shared" si="4"/>
        <v>0.98517833553500644</v>
      </c>
      <c r="K9" s="1">
        <v>41271</v>
      </c>
      <c r="L9" s="25">
        <v>49879.999999999993</v>
      </c>
      <c r="M9" s="22">
        <f t="shared" si="5"/>
        <v>0.82740577385725755</v>
      </c>
      <c r="N9" s="1">
        <v>88573</v>
      </c>
      <c r="O9" s="25">
        <v>96020.000000000015</v>
      </c>
      <c r="P9" s="22">
        <f t="shared" si="6"/>
        <v>0.92244324099146002</v>
      </c>
      <c r="Q9" s="1">
        <v>76933</v>
      </c>
      <c r="R9" s="25">
        <v>80645</v>
      </c>
      <c r="S9" s="22">
        <f t="shared" si="7"/>
        <v>0.95397110794221585</v>
      </c>
      <c r="T9" s="1">
        <v>43249</v>
      </c>
      <c r="U9" s="25">
        <v>45035</v>
      </c>
      <c r="V9" s="22">
        <f t="shared" si="8"/>
        <v>0.96034195625624519</v>
      </c>
    </row>
    <row r="10" spans="1:22" ht="13.15" customHeight="1" x14ac:dyDescent="0.2">
      <c r="A10" s="13" t="s">
        <v>7</v>
      </c>
      <c r="B10" s="1">
        <f t="shared" si="1"/>
        <v>567927</v>
      </c>
      <c r="C10" s="1">
        <f t="shared" si="0"/>
        <v>600005</v>
      </c>
      <c r="D10" s="22">
        <f t="shared" si="2"/>
        <v>0.94653711219073178</v>
      </c>
      <c r="E10" s="1">
        <v>41460</v>
      </c>
      <c r="F10" s="25">
        <v>42195</v>
      </c>
      <c r="G10" s="22">
        <f t="shared" si="3"/>
        <v>0.98258087451119802</v>
      </c>
      <c r="H10" s="1">
        <v>87554</v>
      </c>
      <c r="I10" s="25">
        <v>90200</v>
      </c>
      <c r="J10" s="22">
        <f t="shared" si="4"/>
        <v>0.97066518847006655</v>
      </c>
      <c r="K10" s="1">
        <v>75414</v>
      </c>
      <c r="L10" s="25">
        <v>83825</v>
      </c>
      <c r="M10" s="22">
        <f t="shared" si="5"/>
        <v>0.89966000596480766</v>
      </c>
      <c r="N10" s="1">
        <v>162525</v>
      </c>
      <c r="O10" s="25">
        <v>173999.99999999997</v>
      </c>
      <c r="P10" s="22">
        <f t="shared" si="6"/>
        <v>0.93405172413793114</v>
      </c>
      <c r="Q10" s="1">
        <v>131839</v>
      </c>
      <c r="R10" s="25">
        <v>140080</v>
      </c>
      <c r="S10" s="22">
        <f t="shared" si="7"/>
        <v>0.94116933181039408</v>
      </c>
      <c r="T10" s="1">
        <v>69135</v>
      </c>
      <c r="U10" s="25">
        <v>69704.999999999985</v>
      </c>
      <c r="V10" s="22">
        <f t="shared" si="8"/>
        <v>0.99182268129976348</v>
      </c>
    </row>
    <row r="11" spans="1:22" ht="13.15" customHeight="1" x14ac:dyDescent="0.2">
      <c r="A11" s="13" t="s">
        <v>44</v>
      </c>
      <c r="B11" s="1">
        <f t="shared" si="1"/>
        <v>168522</v>
      </c>
      <c r="C11" s="1">
        <f t="shared" si="0"/>
        <v>179200</v>
      </c>
      <c r="D11" s="22">
        <f t="shared" si="2"/>
        <v>0.94041294642857143</v>
      </c>
      <c r="E11" s="1">
        <v>10494</v>
      </c>
      <c r="F11" s="25">
        <v>10969.999999999998</v>
      </c>
      <c r="G11" s="22">
        <f t="shared" si="3"/>
        <v>0.95660893345487708</v>
      </c>
      <c r="H11" s="1">
        <v>24418</v>
      </c>
      <c r="I11" s="25">
        <v>25430</v>
      </c>
      <c r="J11" s="22">
        <f t="shared" si="4"/>
        <v>0.96020448289421945</v>
      </c>
      <c r="K11" s="1">
        <v>19286</v>
      </c>
      <c r="L11" s="25">
        <v>20235.000000000004</v>
      </c>
      <c r="M11" s="22">
        <f t="shared" si="5"/>
        <v>0.95310106251544335</v>
      </c>
      <c r="N11" s="1">
        <v>37706</v>
      </c>
      <c r="O11" s="25">
        <v>41735</v>
      </c>
      <c r="P11" s="22">
        <f t="shared" si="6"/>
        <v>0.90346232179226071</v>
      </c>
      <c r="Q11" s="1">
        <v>43879</v>
      </c>
      <c r="R11" s="25">
        <v>46850</v>
      </c>
      <c r="S11" s="22">
        <f t="shared" si="7"/>
        <v>0.93658484525080044</v>
      </c>
      <c r="T11" s="1">
        <v>32739</v>
      </c>
      <c r="U11" s="25">
        <v>33980.000000000007</v>
      </c>
      <c r="V11" s="22">
        <f t="shared" si="8"/>
        <v>0.96347851677457308</v>
      </c>
    </row>
    <row r="12" spans="1:22" ht="13.15" customHeight="1" x14ac:dyDescent="0.2">
      <c r="A12" s="13" t="s">
        <v>8</v>
      </c>
      <c r="B12" s="1">
        <f t="shared" si="1"/>
        <v>150777</v>
      </c>
      <c r="C12" s="1">
        <f t="shared" si="0"/>
        <v>159775</v>
      </c>
      <c r="D12" s="22">
        <f t="shared" si="2"/>
        <v>0.9436833046471601</v>
      </c>
      <c r="E12" s="1">
        <v>9945</v>
      </c>
      <c r="F12" s="25">
        <v>10030</v>
      </c>
      <c r="G12" s="22">
        <f t="shared" si="3"/>
        <v>0.99152542372881358</v>
      </c>
      <c r="H12" s="1">
        <v>20302</v>
      </c>
      <c r="I12" s="25">
        <v>20835</v>
      </c>
      <c r="J12" s="22">
        <f t="shared" si="4"/>
        <v>0.97441804655627551</v>
      </c>
      <c r="K12" s="1">
        <v>17139</v>
      </c>
      <c r="L12" s="25">
        <v>18740</v>
      </c>
      <c r="M12" s="22">
        <f t="shared" si="5"/>
        <v>0.91456776947705443</v>
      </c>
      <c r="N12" s="1">
        <v>41849</v>
      </c>
      <c r="O12" s="25">
        <v>45650</v>
      </c>
      <c r="P12" s="22">
        <f t="shared" si="6"/>
        <v>0.91673603504928802</v>
      </c>
      <c r="Q12" s="1">
        <v>38717</v>
      </c>
      <c r="R12" s="25">
        <v>41194.999999999985</v>
      </c>
      <c r="S12" s="22">
        <f t="shared" si="7"/>
        <v>0.93984706881903179</v>
      </c>
      <c r="T12" s="1">
        <v>22825</v>
      </c>
      <c r="U12" s="25">
        <v>23324.999999999996</v>
      </c>
      <c r="V12" s="22">
        <f t="shared" si="8"/>
        <v>0.9785637727759916</v>
      </c>
    </row>
    <row r="13" spans="1:22" ht="13.15" customHeight="1" x14ac:dyDescent="0.2">
      <c r="A13" s="13" t="s">
        <v>9</v>
      </c>
      <c r="B13" s="1">
        <f t="shared" si="1"/>
        <v>109775</v>
      </c>
      <c r="C13" s="1">
        <f t="shared" si="0"/>
        <v>118200</v>
      </c>
      <c r="D13" s="22">
        <f t="shared" si="2"/>
        <v>0.92872250423011848</v>
      </c>
      <c r="E13" s="1">
        <v>7559</v>
      </c>
      <c r="F13" s="25">
        <v>7749.9999999999991</v>
      </c>
      <c r="G13" s="22">
        <f t="shared" si="3"/>
        <v>0.97535483870967754</v>
      </c>
      <c r="H13" s="1">
        <v>16278</v>
      </c>
      <c r="I13" s="25">
        <v>17015</v>
      </c>
      <c r="J13" s="22">
        <f t="shared" si="4"/>
        <v>0.95668527769615042</v>
      </c>
      <c r="K13" s="1">
        <v>12526</v>
      </c>
      <c r="L13" s="25">
        <v>13684.999999999998</v>
      </c>
      <c r="M13" s="22">
        <f t="shared" si="5"/>
        <v>0.91530873218852771</v>
      </c>
      <c r="N13" s="1">
        <v>26618</v>
      </c>
      <c r="O13" s="25">
        <v>29860</v>
      </c>
      <c r="P13" s="22">
        <f t="shared" si="6"/>
        <v>0.89142665773610186</v>
      </c>
      <c r="Q13" s="1">
        <v>28007</v>
      </c>
      <c r="R13" s="25">
        <v>30140</v>
      </c>
      <c r="S13" s="22">
        <f t="shared" si="7"/>
        <v>0.92923025879230259</v>
      </c>
      <c r="T13" s="1">
        <v>18787</v>
      </c>
      <c r="U13" s="25">
        <v>19749.999999999996</v>
      </c>
      <c r="V13" s="22">
        <f t="shared" si="8"/>
        <v>0.95124050632911406</v>
      </c>
    </row>
    <row r="14" spans="1:22" ht="13.15" customHeight="1" x14ac:dyDescent="0.2">
      <c r="A14" s="13" t="s">
        <v>45</v>
      </c>
      <c r="B14" s="1">
        <f t="shared" si="1"/>
        <v>174574</v>
      </c>
      <c r="C14" s="1">
        <f t="shared" si="0"/>
        <v>188030.00000000003</v>
      </c>
      <c r="D14" s="22">
        <f t="shared" si="2"/>
        <v>0.92843695155028438</v>
      </c>
      <c r="E14" s="1">
        <v>11053</v>
      </c>
      <c r="F14" s="25">
        <v>11370.000000000002</v>
      </c>
      <c r="G14" s="22">
        <f t="shared" si="3"/>
        <v>0.97211961301671046</v>
      </c>
      <c r="H14" s="1">
        <v>24311</v>
      </c>
      <c r="I14" s="25">
        <v>24850</v>
      </c>
      <c r="J14" s="22">
        <f t="shared" si="4"/>
        <v>0.97830985915492963</v>
      </c>
      <c r="K14" s="1">
        <v>21433</v>
      </c>
      <c r="L14" s="25">
        <v>25025.000000000004</v>
      </c>
      <c r="M14" s="22">
        <f t="shared" si="5"/>
        <v>0.85646353646353635</v>
      </c>
      <c r="N14" s="1">
        <v>40257</v>
      </c>
      <c r="O14" s="25">
        <v>45385.000000000015</v>
      </c>
      <c r="P14" s="22">
        <f t="shared" si="6"/>
        <v>0.88701112702434692</v>
      </c>
      <c r="Q14" s="1">
        <v>43913</v>
      </c>
      <c r="R14" s="25">
        <v>46805.000000000015</v>
      </c>
      <c r="S14" s="22">
        <f t="shared" si="7"/>
        <v>0.93821172951607701</v>
      </c>
      <c r="T14" s="1">
        <v>33607</v>
      </c>
      <c r="U14" s="25">
        <v>34595</v>
      </c>
      <c r="V14" s="22">
        <f t="shared" si="8"/>
        <v>0.97144095967625377</v>
      </c>
    </row>
    <row r="15" spans="1:22" ht="13.15" customHeight="1" x14ac:dyDescent="0.2">
      <c r="A15" s="13" t="s">
        <v>10</v>
      </c>
      <c r="B15" s="1">
        <f t="shared" si="1"/>
        <v>153054</v>
      </c>
      <c r="C15" s="1">
        <f t="shared" si="0"/>
        <v>161730</v>
      </c>
      <c r="D15" s="22">
        <f t="shared" si="2"/>
        <v>0.94635503617139682</v>
      </c>
      <c r="E15" s="1">
        <v>7734</v>
      </c>
      <c r="F15" s="25">
        <v>7940.0000000000009</v>
      </c>
      <c r="G15" s="22">
        <f t="shared" si="3"/>
        <v>0.97405541561712838</v>
      </c>
      <c r="H15" s="1">
        <v>18977</v>
      </c>
      <c r="I15" s="25">
        <v>19380.000000000004</v>
      </c>
      <c r="J15" s="22">
        <f t="shared" si="4"/>
        <v>0.97920536635706901</v>
      </c>
      <c r="K15" s="1">
        <v>15267</v>
      </c>
      <c r="L15" s="25">
        <v>16060.000000000002</v>
      </c>
      <c r="M15" s="22">
        <f t="shared" si="5"/>
        <v>0.9506226650062265</v>
      </c>
      <c r="N15" s="1">
        <v>32510</v>
      </c>
      <c r="O15" s="25">
        <v>35705.000000000007</v>
      </c>
      <c r="P15" s="22">
        <f t="shared" si="6"/>
        <v>0.91051673435093106</v>
      </c>
      <c r="Q15" s="1">
        <v>44067</v>
      </c>
      <c r="R15" s="25">
        <v>46469.999999999993</v>
      </c>
      <c r="S15" s="22">
        <f t="shared" si="7"/>
        <v>0.9482892188508717</v>
      </c>
      <c r="T15" s="1">
        <v>34499</v>
      </c>
      <c r="U15" s="25">
        <v>36175.000000000007</v>
      </c>
      <c r="V15" s="22">
        <f t="shared" si="8"/>
        <v>0.95366966136834808</v>
      </c>
    </row>
    <row r="16" spans="1:22" ht="13.15" customHeight="1" x14ac:dyDescent="0.2">
      <c r="A16" s="13" t="s">
        <v>11</v>
      </c>
      <c r="B16" s="1">
        <f t="shared" si="1"/>
        <v>187884</v>
      </c>
      <c r="C16" s="1">
        <f t="shared" si="0"/>
        <v>195610</v>
      </c>
      <c r="D16" s="22">
        <f t="shared" si="2"/>
        <v>0.96050304176678081</v>
      </c>
      <c r="E16" s="1">
        <v>11943</v>
      </c>
      <c r="F16" s="25">
        <v>12079.999999999998</v>
      </c>
      <c r="G16" s="22">
        <f t="shared" si="3"/>
        <v>0.98865894039735114</v>
      </c>
      <c r="H16" s="1">
        <v>26931</v>
      </c>
      <c r="I16" s="25">
        <v>27725</v>
      </c>
      <c r="J16" s="22">
        <f t="shared" si="4"/>
        <v>0.97136158701532915</v>
      </c>
      <c r="K16" s="1">
        <v>19554</v>
      </c>
      <c r="L16" s="25">
        <v>19944.999999999996</v>
      </c>
      <c r="M16" s="22">
        <f t="shared" si="5"/>
        <v>0.9803960892454251</v>
      </c>
      <c r="N16" s="1">
        <v>39622</v>
      </c>
      <c r="O16" s="25">
        <v>42459.999999999993</v>
      </c>
      <c r="P16" s="22">
        <f t="shared" si="6"/>
        <v>0.93316062176165815</v>
      </c>
      <c r="Q16" s="1">
        <v>50405</v>
      </c>
      <c r="R16" s="25">
        <v>52909.999999999993</v>
      </c>
      <c r="S16" s="22">
        <f t="shared" si="7"/>
        <v>0.95265545265545282</v>
      </c>
      <c r="T16" s="1">
        <v>39429</v>
      </c>
      <c r="U16" s="25">
        <v>40490</v>
      </c>
      <c r="V16" s="22">
        <f t="shared" si="8"/>
        <v>0.97379599901210179</v>
      </c>
    </row>
    <row r="17" spans="1:22" ht="13.15" customHeight="1" x14ac:dyDescent="0.2">
      <c r="A17" s="13" t="s">
        <v>12</v>
      </c>
      <c r="B17" s="1">
        <f t="shared" si="1"/>
        <v>59868</v>
      </c>
      <c r="C17" s="1">
        <f t="shared" si="0"/>
        <v>62157.5</v>
      </c>
      <c r="D17" s="22">
        <f t="shared" si="2"/>
        <v>0.96316615050476617</v>
      </c>
      <c r="E17" s="1">
        <v>3171</v>
      </c>
      <c r="F17" s="25">
        <v>3315</v>
      </c>
      <c r="G17" s="22">
        <f t="shared" si="3"/>
        <v>0.95656108597285072</v>
      </c>
      <c r="H17" s="1">
        <v>7382</v>
      </c>
      <c r="I17" s="25">
        <v>7492.4999999999982</v>
      </c>
      <c r="J17" s="22">
        <f t="shared" si="4"/>
        <v>0.98525191858525218</v>
      </c>
      <c r="K17" s="1">
        <v>6191</v>
      </c>
      <c r="L17" s="25">
        <v>6042.5000000000009</v>
      </c>
      <c r="M17" s="22">
        <f t="shared" si="5"/>
        <v>1.0245759205626808</v>
      </c>
      <c r="N17" s="1">
        <v>13463</v>
      </c>
      <c r="O17" s="25">
        <v>14452.499999999998</v>
      </c>
      <c r="P17" s="22">
        <f t="shared" si="6"/>
        <v>0.9315343366199621</v>
      </c>
      <c r="Q17" s="1">
        <v>16322</v>
      </c>
      <c r="R17" s="25">
        <v>17057.5</v>
      </c>
      <c r="S17" s="22">
        <f t="shared" si="7"/>
        <v>0.95688113732962043</v>
      </c>
      <c r="T17" s="1">
        <v>13339</v>
      </c>
      <c r="U17" s="25">
        <v>13797.5</v>
      </c>
      <c r="V17" s="22">
        <f t="shared" si="8"/>
        <v>0.96676934227215072</v>
      </c>
    </row>
    <row r="18" spans="1:22" ht="13.15" customHeight="1" x14ac:dyDescent="0.2">
      <c r="A18" s="13" t="s">
        <v>13</v>
      </c>
      <c r="B18" s="1">
        <f t="shared" si="1"/>
        <v>322055</v>
      </c>
      <c r="C18" s="1">
        <f t="shared" si="0"/>
        <v>351475</v>
      </c>
      <c r="D18" s="22">
        <f t="shared" si="2"/>
        <v>0.91629561135215876</v>
      </c>
      <c r="E18" s="1">
        <v>17229</v>
      </c>
      <c r="F18" s="25">
        <v>17965.000000000004</v>
      </c>
      <c r="G18" s="22">
        <f t="shared" si="3"/>
        <v>0.95903145004174761</v>
      </c>
      <c r="H18" s="1">
        <v>40027</v>
      </c>
      <c r="I18" s="25">
        <v>41344.999999999985</v>
      </c>
      <c r="J18" s="22">
        <f t="shared" si="4"/>
        <v>0.96812190107630947</v>
      </c>
      <c r="K18" s="1">
        <v>41326</v>
      </c>
      <c r="L18" s="25">
        <v>48975.000000000007</v>
      </c>
      <c r="M18" s="22">
        <f t="shared" si="5"/>
        <v>0.8438182746299131</v>
      </c>
      <c r="N18" s="1">
        <v>81375</v>
      </c>
      <c r="O18" s="25">
        <v>93190.000000000015</v>
      </c>
      <c r="P18" s="22">
        <f t="shared" si="6"/>
        <v>0.8732160103015344</v>
      </c>
      <c r="Q18" s="1">
        <v>84033</v>
      </c>
      <c r="R18" s="25">
        <v>89144.999999999985</v>
      </c>
      <c r="S18" s="22">
        <f t="shared" si="7"/>
        <v>0.9426552246340234</v>
      </c>
      <c r="T18" s="1">
        <v>58065</v>
      </c>
      <c r="U18" s="25">
        <v>60855</v>
      </c>
      <c r="V18" s="22">
        <f t="shared" si="8"/>
        <v>0.95415331525757952</v>
      </c>
    </row>
    <row r="19" spans="1:22" ht="13.15" customHeight="1" x14ac:dyDescent="0.2">
      <c r="A19" s="13" t="s">
        <v>14</v>
      </c>
      <c r="B19" s="1">
        <f t="shared" si="1"/>
        <v>49618</v>
      </c>
      <c r="C19" s="1">
        <f t="shared" si="0"/>
        <v>51120</v>
      </c>
      <c r="D19" s="22">
        <f t="shared" si="2"/>
        <v>0.9706181533646322</v>
      </c>
      <c r="E19" s="1">
        <v>3621</v>
      </c>
      <c r="F19" s="25">
        <v>3687.4999999999995</v>
      </c>
      <c r="G19" s="22">
        <f t="shared" si="3"/>
        <v>0.98196610169491538</v>
      </c>
      <c r="H19" s="1">
        <v>7801</v>
      </c>
      <c r="I19" s="25">
        <v>8035.0000000000009</v>
      </c>
      <c r="J19" s="22">
        <f t="shared" si="4"/>
        <v>0.97087741132545102</v>
      </c>
      <c r="K19" s="1">
        <v>6221</v>
      </c>
      <c r="L19" s="25">
        <v>6092.5</v>
      </c>
      <c r="M19" s="22">
        <f t="shared" si="5"/>
        <v>1.0210915059499384</v>
      </c>
      <c r="N19" s="1">
        <v>11738</v>
      </c>
      <c r="O19" s="25">
        <v>12130</v>
      </c>
      <c r="P19" s="22">
        <f t="shared" si="6"/>
        <v>0.96768342951360264</v>
      </c>
      <c r="Q19" s="1">
        <v>12213</v>
      </c>
      <c r="R19" s="25">
        <v>12845</v>
      </c>
      <c r="S19" s="22">
        <f t="shared" si="7"/>
        <v>0.95079797586609571</v>
      </c>
      <c r="T19" s="1">
        <v>8024</v>
      </c>
      <c r="U19" s="25">
        <v>8330</v>
      </c>
      <c r="V19" s="22">
        <f t="shared" si="8"/>
        <v>0.96326530612244898</v>
      </c>
    </row>
    <row r="20" spans="1:22" ht="13.15" customHeight="1" x14ac:dyDescent="0.2">
      <c r="A20" s="13" t="s">
        <v>15</v>
      </c>
      <c r="B20" s="1">
        <f t="shared" si="1"/>
        <v>117551</v>
      </c>
      <c r="C20" s="1">
        <f t="shared" si="0"/>
        <v>125275</v>
      </c>
      <c r="D20" s="22">
        <f t="shared" si="2"/>
        <v>0.93834364398323689</v>
      </c>
      <c r="E20" s="1">
        <v>7580</v>
      </c>
      <c r="F20" s="25">
        <v>7895</v>
      </c>
      <c r="G20" s="22">
        <f t="shared" si="3"/>
        <v>0.9601013299556681</v>
      </c>
      <c r="H20" s="1">
        <v>17064</v>
      </c>
      <c r="I20" s="25">
        <v>17882.500000000004</v>
      </c>
      <c r="J20" s="22">
        <f t="shared" si="4"/>
        <v>0.95422899482734502</v>
      </c>
      <c r="K20" s="1">
        <v>12597</v>
      </c>
      <c r="L20" s="25">
        <v>13415.000000000002</v>
      </c>
      <c r="M20" s="22">
        <f t="shared" si="5"/>
        <v>0.93902348117778589</v>
      </c>
      <c r="N20" s="1">
        <v>27552</v>
      </c>
      <c r="O20" s="25">
        <v>30437.499999999996</v>
      </c>
      <c r="P20" s="22">
        <f t="shared" si="6"/>
        <v>0.90519917864476396</v>
      </c>
      <c r="Q20" s="1">
        <v>30598</v>
      </c>
      <c r="R20" s="25">
        <v>32862.5</v>
      </c>
      <c r="S20" s="22">
        <f t="shared" si="7"/>
        <v>0.93109166983643976</v>
      </c>
      <c r="T20" s="1">
        <v>22160</v>
      </c>
      <c r="U20" s="25">
        <v>22782.5</v>
      </c>
      <c r="V20" s="22">
        <f t="shared" si="8"/>
        <v>0.97267639635685288</v>
      </c>
    </row>
    <row r="21" spans="1:22" ht="13.15" customHeight="1" x14ac:dyDescent="0.2">
      <c r="A21" s="13" t="s">
        <v>16</v>
      </c>
      <c r="B21" s="1">
        <f t="shared" si="1"/>
        <v>417045</v>
      </c>
      <c r="C21" s="1">
        <f t="shared" si="0"/>
        <v>441045</v>
      </c>
      <c r="D21" s="22">
        <f t="shared" si="2"/>
        <v>0.94558378396762233</v>
      </c>
      <c r="E21" s="1">
        <v>27929</v>
      </c>
      <c r="F21" s="25">
        <v>28644.999999999993</v>
      </c>
      <c r="G21" s="22">
        <f t="shared" si="3"/>
        <v>0.97500436376330968</v>
      </c>
      <c r="H21" s="1">
        <v>59816</v>
      </c>
      <c r="I21" s="25">
        <v>61455</v>
      </c>
      <c r="J21" s="22">
        <f t="shared" si="4"/>
        <v>0.9733300789195346</v>
      </c>
      <c r="K21" s="1">
        <v>50574</v>
      </c>
      <c r="L21" s="25">
        <v>55965.000000000007</v>
      </c>
      <c r="M21" s="22">
        <f t="shared" si="5"/>
        <v>0.90367193781827915</v>
      </c>
      <c r="N21" s="1">
        <v>105840</v>
      </c>
      <c r="O21" s="25">
        <v>113500</v>
      </c>
      <c r="P21" s="22">
        <f t="shared" si="6"/>
        <v>0.93251101321585905</v>
      </c>
      <c r="Q21" s="1">
        <v>101598</v>
      </c>
      <c r="R21" s="25">
        <v>107770</v>
      </c>
      <c r="S21" s="22">
        <f t="shared" si="7"/>
        <v>0.94272988772385635</v>
      </c>
      <c r="T21" s="1">
        <v>71288</v>
      </c>
      <c r="U21" s="25">
        <v>73710</v>
      </c>
      <c r="V21" s="22">
        <f t="shared" si="8"/>
        <v>0.96714150047483383</v>
      </c>
    </row>
    <row r="22" spans="1:22" ht="13.15" customHeight="1" x14ac:dyDescent="0.2">
      <c r="A22" s="13" t="s">
        <v>17</v>
      </c>
      <c r="B22" s="1">
        <f t="shared" si="1"/>
        <v>47712</v>
      </c>
      <c r="C22" s="1">
        <f t="shared" si="0"/>
        <v>49022.5</v>
      </c>
      <c r="D22" s="22">
        <f t="shared" si="2"/>
        <v>0.97326737722474377</v>
      </c>
      <c r="E22" s="1">
        <v>2803</v>
      </c>
      <c r="F22" s="25">
        <v>2737.5000000000009</v>
      </c>
      <c r="G22" s="22">
        <f t="shared" si="3"/>
        <v>1.023926940639269</v>
      </c>
      <c r="H22" s="1">
        <v>6103</v>
      </c>
      <c r="I22" s="25">
        <v>6230</v>
      </c>
      <c r="J22" s="22">
        <f t="shared" si="4"/>
        <v>0.97961476725521668</v>
      </c>
      <c r="K22" s="1">
        <v>4922</v>
      </c>
      <c r="L22" s="25">
        <v>4882.5000000000009</v>
      </c>
      <c r="M22" s="22">
        <f t="shared" si="5"/>
        <v>1.008090117767537</v>
      </c>
      <c r="N22" s="1">
        <v>10016</v>
      </c>
      <c r="O22" s="25">
        <v>10435.000000000002</v>
      </c>
      <c r="P22" s="22">
        <f t="shared" si="6"/>
        <v>0.95984666986104439</v>
      </c>
      <c r="Q22" s="1">
        <v>13056</v>
      </c>
      <c r="R22" s="25">
        <v>13542.499999999998</v>
      </c>
      <c r="S22" s="22">
        <f t="shared" si="7"/>
        <v>0.96407605685803965</v>
      </c>
      <c r="T22" s="1">
        <v>10812</v>
      </c>
      <c r="U22" s="25">
        <v>11195</v>
      </c>
      <c r="V22" s="22">
        <f t="shared" si="8"/>
        <v>0.96578829834747659</v>
      </c>
    </row>
    <row r="23" spans="1:22" ht="13.15" customHeight="1" x14ac:dyDescent="0.2">
      <c r="A23" s="13" t="s">
        <v>18</v>
      </c>
      <c r="B23" s="1">
        <f t="shared" si="1"/>
        <v>603991</v>
      </c>
      <c r="C23" s="1">
        <f t="shared" si="0"/>
        <v>644580</v>
      </c>
      <c r="D23" s="22">
        <f t="shared" si="2"/>
        <v>0.93703031431319617</v>
      </c>
      <c r="E23" s="1">
        <v>38562</v>
      </c>
      <c r="F23" s="25">
        <v>39769.999999999993</v>
      </c>
      <c r="G23" s="22">
        <f t="shared" si="3"/>
        <v>0.96962534573799364</v>
      </c>
      <c r="H23" s="1">
        <v>83289</v>
      </c>
      <c r="I23" s="25">
        <v>83535</v>
      </c>
      <c r="J23" s="22">
        <f t="shared" si="4"/>
        <v>0.99705512659364337</v>
      </c>
      <c r="K23" s="1">
        <v>68823</v>
      </c>
      <c r="L23" s="25">
        <v>80115.000000000015</v>
      </c>
      <c r="M23" s="22">
        <f t="shared" si="5"/>
        <v>0.85905261187043613</v>
      </c>
      <c r="N23" s="1">
        <v>171039</v>
      </c>
      <c r="O23" s="25">
        <v>190635</v>
      </c>
      <c r="P23" s="22">
        <f t="shared" si="6"/>
        <v>0.89720670391061452</v>
      </c>
      <c r="Q23" s="1">
        <v>152242</v>
      </c>
      <c r="R23" s="25">
        <v>160725</v>
      </c>
      <c r="S23" s="22">
        <f t="shared" si="7"/>
        <v>0.94722040752838699</v>
      </c>
      <c r="T23" s="1">
        <v>90036</v>
      </c>
      <c r="U23" s="25">
        <v>89800</v>
      </c>
      <c r="V23" s="22">
        <f t="shared" si="8"/>
        <v>1.0026280623608017</v>
      </c>
    </row>
    <row r="24" spans="1:22" ht="13.15" customHeight="1" x14ac:dyDescent="0.2">
      <c r="A24" s="13" t="s">
        <v>19</v>
      </c>
      <c r="B24" s="1">
        <f t="shared" si="1"/>
        <v>31459</v>
      </c>
      <c r="C24" s="1">
        <f t="shared" si="0"/>
        <v>32387.500000000004</v>
      </c>
      <c r="D24" s="22">
        <f t="shared" si="2"/>
        <v>0.97133153222693924</v>
      </c>
      <c r="E24" s="1">
        <v>1630</v>
      </c>
      <c r="F24" s="25">
        <v>1732.5</v>
      </c>
      <c r="G24" s="22">
        <f t="shared" si="3"/>
        <v>0.9408369408369408</v>
      </c>
      <c r="H24" s="1">
        <v>3736</v>
      </c>
      <c r="I24" s="25">
        <v>3737.5000000000005</v>
      </c>
      <c r="J24" s="22">
        <f t="shared" si="4"/>
        <v>0.99959866220735771</v>
      </c>
      <c r="K24" s="1">
        <v>2785</v>
      </c>
      <c r="L24" s="25">
        <v>2997.4999999999995</v>
      </c>
      <c r="M24" s="22">
        <f t="shared" si="5"/>
        <v>0.92910758965804852</v>
      </c>
      <c r="N24" s="1">
        <v>6615</v>
      </c>
      <c r="O24" s="25">
        <v>7145.0000000000027</v>
      </c>
      <c r="P24" s="22">
        <f t="shared" si="6"/>
        <v>0.92582225332400248</v>
      </c>
      <c r="Q24" s="1">
        <v>9787</v>
      </c>
      <c r="R24" s="25">
        <v>9742.5</v>
      </c>
      <c r="S24" s="22">
        <f t="shared" si="7"/>
        <v>1.0045676161149601</v>
      </c>
      <c r="T24" s="1">
        <v>6906</v>
      </c>
      <c r="U24" s="25">
        <v>7032.5</v>
      </c>
      <c r="V24" s="22">
        <f t="shared" si="8"/>
        <v>0.98201208674013507</v>
      </c>
    </row>
    <row r="25" spans="1:22" ht="13.15" customHeight="1" x14ac:dyDescent="0.2">
      <c r="A25" s="13" t="s">
        <v>20</v>
      </c>
      <c r="B25" s="1">
        <f t="shared" si="1"/>
        <v>65747</v>
      </c>
      <c r="C25" s="1">
        <f t="shared" si="0"/>
        <v>68820</v>
      </c>
      <c r="D25" s="22">
        <f t="shared" si="2"/>
        <v>0.95534728276663761</v>
      </c>
      <c r="E25" s="1">
        <v>4247</v>
      </c>
      <c r="F25" s="25">
        <v>4285</v>
      </c>
      <c r="G25" s="22">
        <f t="shared" si="3"/>
        <v>0.99113185530921821</v>
      </c>
      <c r="H25" s="1">
        <v>8945</v>
      </c>
      <c r="I25" s="25">
        <v>9310</v>
      </c>
      <c r="J25" s="22">
        <f t="shared" si="4"/>
        <v>0.96079484425349082</v>
      </c>
      <c r="K25" s="1">
        <v>7345</v>
      </c>
      <c r="L25" s="25">
        <v>7474.9999999999991</v>
      </c>
      <c r="M25" s="22">
        <f t="shared" si="5"/>
        <v>0.98260869565217401</v>
      </c>
      <c r="N25" s="1">
        <v>14192</v>
      </c>
      <c r="O25" s="25">
        <v>15355</v>
      </c>
      <c r="P25" s="22">
        <f t="shared" si="6"/>
        <v>0.92425919895799413</v>
      </c>
      <c r="Q25" s="1">
        <v>17321</v>
      </c>
      <c r="R25" s="25">
        <v>18270</v>
      </c>
      <c r="S25" s="22">
        <f t="shared" si="7"/>
        <v>0.94805692391899288</v>
      </c>
      <c r="T25" s="1">
        <v>13697</v>
      </c>
      <c r="U25" s="25">
        <v>14125</v>
      </c>
      <c r="V25" s="22">
        <f t="shared" si="8"/>
        <v>0.96969911504424777</v>
      </c>
    </row>
    <row r="26" spans="1:22" ht="13.15" customHeight="1" x14ac:dyDescent="0.2">
      <c r="A26" s="19" t="s">
        <v>21</v>
      </c>
      <c r="B26" s="20">
        <f t="shared" si="1"/>
        <v>4796156</v>
      </c>
      <c r="C26" s="20">
        <f t="shared" si="0"/>
        <v>5114257.5</v>
      </c>
      <c r="D26" s="21">
        <f t="shared" si="2"/>
        <v>0.93780103954484106</v>
      </c>
      <c r="E26" s="20">
        <v>296341</v>
      </c>
      <c r="F26" s="20">
        <v>303092.5</v>
      </c>
      <c r="G26" s="21">
        <f t="shared" si="3"/>
        <v>0.97772462202133015</v>
      </c>
      <c r="H26" s="20">
        <v>649349</v>
      </c>
      <c r="I26" s="20">
        <v>663262.5</v>
      </c>
      <c r="J26" s="21">
        <f t="shared" si="4"/>
        <v>0.97902263432652981</v>
      </c>
      <c r="K26" s="20">
        <v>573833</v>
      </c>
      <c r="L26" s="20">
        <v>649710</v>
      </c>
      <c r="M26" s="21">
        <f t="shared" si="5"/>
        <v>0.8832140493450924</v>
      </c>
      <c r="N26" s="20">
        <v>1265973</v>
      </c>
      <c r="O26" s="20">
        <v>1402570</v>
      </c>
      <c r="P26" s="21">
        <f t="shared" si="6"/>
        <v>0.90260949542625324</v>
      </c>
      <c r="Q26" s="20">
        <v>1214374</v>
      </c>
      <c r="R26" s="20">
        <v>1282175</v>
      </c>
      <c r="S26" s="21">
        <f t="shared" si="7"/>
        <v>0.94712032288884118</v>
      </c>
      <c r="T26" s="20">
        <v>796286</v>
      </c>
      <c r="U26" s="20">
        <v>813447.5</v>
      </c>
      <c r="V26" s="21">
        <f t="shared" si="8"/>
        <v>0.97890275647783043</v>
      </c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  <c r="T28" s="5"/>
      <c r="U28" s="8"/>
      <c r="V28" s="10"/>
    </row>
    <row r="29" spans="1:22" x14ac:dyDescent="0.2">
      <c r="A29" s="3" t="str">
        <f>Ethnicity!A29</f>
        <v xml:space="preserve">           Population is based on projections provided by Stats NZ in Dec 2020. </v>
      </c>
    </row>
    <row r="31" spans="1:22" x14ac:dyDescent="0.2">
      <c r="B31" s="5"/>
    </row>
  </sheetData>
  <pageMargins left="0.31496062992125984" right="0.31496062992125984" top="0.55118110236220474" bottom="0.35433070866141736" header="0.31496062992125984" footer="0.31496062992125984"/>
  <pageSetup paperSize="9" scale="63" orientation="landscape" r:id="rId1"/>
  <rowBreaks count="2" manualBreakCount="2">
    <brk id="27" max="16383" man="1"/>
    <brk id="53" max="16383" man="1"/>
  </rowBreaks>
  <ignoredErrors>
    <ignoredError sqref="A1:XFD5 A27:XFD28 D6:D25 G6:G25 J6:J25 M6:M25 P6:P25 S6:S25 V6:XFD25 B30:XFD30 B29:XFD29 D26 A33:XFD34 C31:XFD31 G26 J26 M26 P26 S26 V26:XFD26 C32:XFD32 A36:XFD1048576 B35:XF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4"/>
  <sheetViews>
    <sheetView zoomScaleNormal="100" workbookViewId="0">
      <pane xSplit="4" ySplit="5" topLeftCell="E6" activePane="bottomRight" state="frozen"/>
      <selection activeCell="A28" sqref="A28:A32"/>
      <selection pane="topRight" activeCell="A28" sqref="A28:A32"/>
      <selection pane="bottomLeft" activeCell="A28" sqref="A28:A32"/>
      <selection pane="bottomRight" activeCell="A3" sqref="A3"/>
    </sheetView>
  </sheetViews>
  <sheetFormatPr defaultColWidth="9.140625" defaultRowHeight="12" x14ac:dyDescent="0.2"/>
  <cols>
    <col min="1" max="1" width="27.7109375" style="3" customWidth="1"/>
    <col min="2" max="19" width="9.42578125" style="3" customWidth="1"/>
    <col min="20" max="20" width="3.42578125" style="3" customWidth="1"/>
    <col min="21" max="16384" width="9.140625" style="3"/>
  </cols>
  <sheetData>
    <row r="1" spans="1:22" ht="15" x14ac:dyDescent="0.2">
      <c r="A1" s="24" t="str">
        <f>SUBSTITUTE(Ethnicity!A1,"Ethnicity","Deprivation")</f>
        <v>Access to Primary Care by Deprivation (April 2021)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x14ac:dyDescent="0.2">
      <c r="A2" s="12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2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ht="13.15" customHeight="1" x14ac:dyDescent="0.2">
      <c r="B4" s="14" t="s">
        <v>0</v>
      </c>
      <c r="C4" s="15"/>
      <c r="D4" s="15"/>
      <c r="E4" s="14" t="s">
        <v>34</v>
      </c>
      <c r="F4" s="15"/>
      <c r="G4" s="15"/>
      <c r="H4" s="14" t="s">
        <v>35</v>
      </c>
      <c r="I4" s="15"/>
      <c r="J4" s="15"/>
      <c r="K4" s="14" t="s">
        <v>36</v>
      </c>
      <c r="L4" s="15"/>
      <c r="M4" s="15"/>
      <c r="N4" s="14" t="s">
        <v>37</v>
      </c>
      <c r="O4" s="15"/>
      <c r="P4" s="15"/>
      <c r="Q4" s="14" t="s">
        <v>46</v>
      </c>
      <c r="R4" s="15"/>
      <c r="S4" s="15"/>
    </row>
    <row r="5" spans="1:22" ht="26.45" customHeight="1" x14ac:dyDescent="0.2">
      <c r="A5" s="16" t="s">
        <v>33</v>
      </c>
      <c r="B5" s="17" t="s">
        <v>25</v>
      </c>
      <c r="C5" s="17" t="s">
        <v>22</v>
      </c>
      <c r="D5" s="18" t="s">
        <v>3</v>
      </c>
      <c r="E5" s="17" t="s">
        <v>25</v>
      </c>
      <c r="F5" s="17" t="s">
        <v>22</v>
      </c>
      <c r="G5" s="18" t="s">
        <v>3</v>
      </c>
      <c r="H5" s="17" t="s">
        <v>25</v>
      </c>
      <c r="I5" s="17" t="s">
        <v>22</v>
      </c>
      <c r="J5" s="18" t="s">
        <v>3</v>
      </c>
      <c r="K5" s="17" t="s">
        <v>25</v>
      </c>
      <c r="L5" s="17" t="s">
        <v>22</v>
      </c>
      <c r="M5" s="18" t="s">
        <v>3</v>
      </c>
      <c r="N5" s="17" t="s">
        <v>25</v>
      </c>
      <c r="O5" s="17" t="s">
        <v>22</v>
      </c>
      <c r="P5" s="18" t="s">
        <v>3</v>
      </c>
      <c r="Q5" s="17" t="s">
        <v>25</v>
      </c>
      <c r="R5" s="17" t="s">
        <v>22</v>
      </c>
      <c r="S5" s="18" t="s">
        <v>3</v>
      </c>
    </row>
    <row r="6" spans="1:22" ht="13.15" customHeight="1" x14ac:dyDescent="0.2">
      <c r="A6" s="13" t="s">
        <v>4</v>
      </c>
      <c r="B6" s="1">
        <f>Ethnicity!B6</f>
        <v>464222</v>
      </c>
      <c r="C6" s="1">
        <f>F6+I6+L6+O6+R6</f>
        <v>508190</v>
      </c>
      <c r="D6" s="22">
        <f>IF(B6=0,"",B6/C6)</f>
        <v>0.91348117829945497</v>
      </c>
      <c r="E6" s="1">
        <v>105303</v>
      </c>
      <c r="F6" s="25">
        <v>115840.1780465546</v>
      </c>
      <c r="G6" s="22">
        <f>IF(E6=0,"",E6/F6)</f>
        <v>0.90903693153579357</v>
      </c>
      <c r="H6" s="1">
        <v>100184</v>
      </c>
      <c r="I6" s="25">
        <v>112746.75048563715</v>
      </c>
      <c r="J6" s="22">
        <f>IF(H6=0,"",H6/I6)</f>
        <v>0.88857549834895222</v>
      </c>
      <c r="K6" s="1">
        <v>87498</v>
      </c>
      <c r="L6" s="25">
        <v>97884.959946051167</v>
      </c>
      <c r="M6" s="22">
        <f>IF(K6=0,"",K6/L6)</f>
        <v>0.89388604795082016</v>
      </c>
      <c r="N6" s="1">
        <v>78606</v>
      </c>
      <c r="O6" s="25">
        <v>88881.070124844075</v>
      </c>
      <c r="P6" s="22">
        <f>IF(N6=0,"",N6/O6)</f>
        <v>0.88439529237877634</v>
      </c>
      <c r="Q6" s="1">
        <v>81061</v>
      </c>
      <c r="R6" s="25">
        <v>92837.041396913002</v>
      </c>
      <c r="S6" s="22">
        <f>IF(Q6=0,"",Q6/R6)</f>
        <v>0.87315363329421469</v>
      </c>
      <c r="U6" s="5"/>
      <c r="V6" s="5"/>
    </row>
    <row r="7" spans="1:22" ht="13.15" customHeight="1" x14ac:dyDescent="0.2">
      <c r="A7" s="13" t="s">
        <v>5</v>
      </c>
      <c r="B7" s="1">
        <f>Ethnicity!B7</f>
        <v>249403</v>
      </c>
      <c r="C7" s="1">
        <f t="shared" ref="C7:C25" si="0">F7+I7+L7+O7+R7</f>
        <v>265660</v>
      </c>
      <c r="D7" s="22">
        <f t="shared" ref="D7:D26" si="1">IF(B7=0,"",B7/C7)</f>
        <v>0.93880523978017016</v>
      </c>
      <c r="E7" s="1">
        <v>36647</v>
      </c>
      <c r="F7" s="25">
        <v>32242.639848813145</v>
      </c>
      <c r="G7" s="22">
        <f t="shared" ref="G7:G26" si="2">IF(E7=0,"",E7/F7)</f>
        <v>1.1366004822135858</v>
      </c>
      <c r="H7" s="1">
        <v>42314</v>
      </c>
      <c r="I7" s="25">
        <v>46212.509373043169</v>
      </c>
      <c r="J7" s="22">
        <f t="shared" ref="J7:J26" si="3">IF(H7=0,"",H7/I7)</f>
        <v>0.91563952215680244</v>
      </c>
      <c r="K7" s="1">
        <v>55264</v>
      </c>
      <c r="L7" s="25">
        <v>58662.318600169747</v>
      </c>
      <c r="M7" s="22">
        <f t="shared" ref="M7:M26" si="4">IF(K7=0,"",K7/L7)</f>
        <v>0.94206982128797223</v>
      </c>
      <c r="N7" s="1">
        <v>53864</v>
      </c>
      <c r="O7" s="25">
        <v>61466.538532002363</v>
      </c>
      <c r="P7" s="22">
        <f t="shared" ref="P7:P26" si="5">IF(N7=0,"",N7/O7)</f>
        <v>0.87631419120756038</v>
      </c>
      <c r="Q7" s="1">
        <v>53868</v>
      </c>
      <c r="R7" s="25">
        <v>67075.993645971568</v>
      </c>
      <c r="S7" s="22">
        <f t="shared" ref="S7:S26" si="6">IF(Q7=0,"",Q7/R7)</f>
        <v>0.8030891094109821</v>
      </c>
      <c r="U7" s="5"/>
      <c r="V7" s="5"/>
    </row>
    <row r="8" spans="1:22" ht="13.15" customHeight="1" x14ac:dyDescent="0.2">
      <c r="A8" s="13" t="s">
        <v>6</v>
      </c>
      <c r="B8" s="1">
        <f>Ethnicity!B8</f>
        <v>551773</v>
      </c>
      <c r="C8" s="1">
        <f t="shared" si="0"/>
        <v>585990</v>
      </c>
      <c r="D8" s="22">
        <f t="shared" si="1"/>
        <v>0.94160821857028276</v>
      </c>
      <c r="E8" s="1">
        <v>189731</v>
      </c>
      <c r="F8" s="25">
        <v>178822.68269273511</v>
      </c>
      <c r="G8" s="22">
        <f t="shared" si="2"/>
        <v>1.06100074746115</v>
      </c>
      <c r="H8" s="1">
        <v>117792</v>
      </c>
      <c r="I8" s="25">
        <v>130259.98482720352</v>
      </c>
      <c r="J8" s="22">
        <f t="shared" si="3"/>
        <v>0.90428384554364161</v>
      </c>
      <c r="K8" s="1">
        <v>97581</v>
      </c>
      <c r="L8" s="25">
        <v>116839.71876289467</v>
      </c>
      <c r="M8" s="22">
        <f t="shared" si="4"/>
        <v>0.83516976104695362</v>
      </c>
      <c r="N8" s="1">
        <v>84056</v>
      </c>
      <c r="O8" s="25">
        <v>104039.09444407026</v>
      </c>
      <c r="P8" s="22">
        <f t="shared" si="5"/>
        <v>0.80792706289064398</v>
      </c>
      <c r="Q8" s="1">
        <v>46129</v>
      </c>
      <c r="R8" s="25">
        <v>56028.519273096463</v>
      </c>
      <c r="S8" s="22">
        <f t="shared" si="6"/>
        <v>0.8233128520701426</v>
      </c>
      <c r="U8" s="5"/>
      <c r="V8" s="5"/>
    </row>
    <row r="9" spans="1:22" ht="13.15" customHeight="1" x14ac:dyDescent="0.2">
      <c r="A9" s="13" t="s">
        <v>43</v>
      </c>
      <c r="B9" s="1">
        <f>Ethnicity!B9</f>
        <v>303199</v>
      </c>
      <c r="C9" s="1">
        <f t="shared" si="0"/>
        <v>325984.99999999994</v>
      </c>
      <c r="D9" s="22">
        <f t="shared" si="1"/>
        <v>0.93010107827047273</v>
      </c>
      <c r="E9" s="1">
        <v>97455</v>
      </c>
      <c r="F9" s="25">
        <v>102389.4556266727</v>
      </c>
      <c r="G9" s="22">
        <f t="shared" si="2"/>
        <v>0.95180699422150983</v>
      </c>
      <c r="H9" s="1">
        <v>70449</v>
      </c>
      <c r="I9" s="25">
        <v>76480.009704083335</v>
      </c>
      <c r="J9" s="22">
        <f t="shared" si="3"/>
        <v>0.92114266554857227</v>
      </c>
      <c r="K9" s="1">
        <v>51957</v>
      </c>
      <c r="L9" s="25">
        <v>58737.441517252999</v>
      </c>
      <c r="M9" s="22">
        <f t="shared" si="4"/>
        <v>0.88456355363620365</v>
      </c>
      <c r="N9" s="1">
        <v>40085</v>
      </c>
      <c r="O9" s="25">
        <v>47871.284564884983</v>
      </c>
      <c r="P9" s="22">
        <f t="shared" si="5"/>
        <v>0.83734957948890187</v>
      </c>
      <c r="Q9" s="1">
        <v>35928</v>
      </c>
      <c r="R9" s="25">
        <v>40506.808587105945</v>
      </c>
      <c r="S9" s="22">
        <f t="shared" si="6"/>
        <v>0.88696200103595757</v>
      </c>
      <c r="U9" s="5"/>
      <c r="V9" s="5"/>
    </row>
    <row r="10" spans="1:22" ht="13.15" customHeight="1" x14ac:dyDescent="0.2">
      <c r="A10" s="13" t="s">
        <v>7</v>
      </c>
      <c r="B10" s="1">
        <f>Ethnicity!B10</f>
        <v>567927</v>
      </c>
      <c r="C10" s="1">
        <f t="shared" si="0"/>
        <v>600005</v>
      </c>
      <c r="D10" s="22">
        <f t="shared" si="1"/>
        <v>0.94653711219073178</v>
      </c>
      <c r="E10" s="1">
        <v>96362</v>
      </c>
      <c r="F10" s="25">
        <v>104502.83470162183</v>
      </c>
      <c r="G10" s="22">
        <f t="shared" si="2"/>
        <v>0.92209938874035646</v>
      </c>
      <c r="H10" s="1">
        <v>92702</v>
      </c>
      <c r="I10" s="25">
        <v>98814.493703306813</v>
      </c>
      <c r="J10" s="22">
        <f t="shared" si="3"/>
        <v>0.938141729272431</v>
      </c>
      <c r="K10" s="1">
        <v>75877</v>
      </c>
      <c r="L10" s="25">
        <v>83415.618275667541</v>
      </c>
      <c r="M10" s="22">
        <f t="shared" si="4"/>
        <v>0.90962581790433639</v>
      </c>
      <c r="N10" s="1">
        <v>89826</v>
      </c>
      <c r="O10" s="25">
        <v>93375.36967959204</v>
      </c>
      <c r="P10" s="22">
        <f t="shared" si="5"/>
        <v>0.96198815927828363</v>
      </c>
      <c r="Q10" s="1">
        <v>196624</v>
      </c>
      <c r="R10" s="25">
        <v>219896.68363981173</v>
      </c>
      <c r="S10" s="22">
        <f t="shared" si="6"/>
        <v>0.89416537232579585</v>
      </c>
      <c r="U10" s="5"/>
      <c r="V10" s="5"/>
    </row>
    <row r="11" spans="1:22" ht="13.15" customHeight="1" x14ac:dyDescent="0.2">
      <c r="A11" s="13" t="s">
        <v>44</v>
      </c>
      <c r="B11" s="1">
        <f>Ethnicity!B11</f>
        <v>168522</v>
      </c>
      <c r="C11" s="1">
        <f t="shared" si="0"/>
        <v>179200</v>
      </c>
      <c r="D11" s="22">
        <f t="shared" si="1"/>
        <v>0.94041294642857143</v>
      </c>
      <c r="E11" s="1">
        <v>26234</v>
      </c>
      <c r="F11" s="25">
        <v>25789.264159026687</v>
      </c>
      <c r="G11" s="22">
        <f t="shared" si="2"/>
        <v>1.017244999245845</v>
      </c>
      <c r="H11" s="1">
        <v>23594</v>
      </c>
      <c r="I11" s="25">
        <v>24666.37689941148</v>
      </c>
      <c r="J11" s="22">
        <f t="shared" si="3"/>
        <v>0.95652475011694704</v>
      </c>
      <c r="K11" s="1">
        <v>30971</v>
      </c>
      <c r="L11" s="25">
        <v>34481.389799609387</v>
      </c>
      <c r="M11" s="22">
        <f t="shared" si="4"/>
        <v>0.89819465456554326</v>
      </c>
      <c r="N11" s="1">
        <v>38324</v>
      </c>
      <c r="O11" s="25">
        <v>42967.110441221121</v>
      </c>
      <c r="P11" s="22">
        <f t="shared" si="5"/>
        <v>0.89193803368339419</v>
      </c>
      <c r="Q11" s="1">
        <v>45310</v>
      </c>
      <c r="R11" s="25">
        <v>51295.858700731333</v>
      </c>
      <c r="S11" s="22">
        <f t="shared" si="6"/>
        <v>0.88330717425642802</v>
      </c>
      <c r="U11" s="5"/>
      <c r="V11" s="5"/>
    </row>
    <row r="12" spans="1:22" ht="13.15" customHeight="1" x14ac:dyDescent="0.2">
      <c r="A12" s="13" t="s">
        <v>8</v>
      </c>
      <c r="B12" s="1">
        <f>Ethnicity!B12</f>
        <v>150777</v>
      </c>
      <c r="C12" s="1">
        <f t="shared" si="0"/>
        <v>159775.00000000003</v>
      </c>
      <c r="D12" s="22">
        <f t="shared" si="1"/>
        <v>0.94368330464715988</v>
      </c>
      <c r="E12" s="1">
        <v>33981</v>
      </c>
      <c r="F12" s="25">
        <v>35886.843270387697</v>
      </c>
      <c r="G12" s="22">
        <f t="shared" si="2"/>
        <v>0.94689298091703933</v>
      </c>
      <c r="H12" s="1">
        <v>27140</v>
      </c>
      <c r="I12" s="25">
        <v>28185.475050878045</v>
      </c>
      <c r="J12" s="22">
        <f t="shared" si="3"/>
        <v>0.96290731133710383</v>
      </c>
      <c r="K12" s="1">
        <v>27454</v>
      </c>
      <c r="L12" s="25">
        <v>30475.130358522663</v>
      </c>
      <c r="M12" s="22">
        <f t="shared" si="4"/>
        <v>0.90086571171375562</v>
      </c>
      <c r="N12" s="1">
        <v>30466</v>
      </c>
      <c r="O12" s="25">
        <v>33302.762920963076</v>
      </c>
      <c r="P12" s="22">
        <f t="shared" si="5"/>
        <v>0.9148189918147176</v>
      </c>
      <c r="Q12" s="1">
        <v>29043</v>
      </c>
      <c r="R12" s="25">
        <v>31924.788399248522</v>
      </c>
      <c r="S12" s="22">
        <f t="shared" si="6"/>
        <v>0.90973194988141703</v>
      </c>
      <c r="U12" s="5"/>
      <c r="V12" s="5"/>
    </row>
    <row r="13" spans="1:22" ht="13.15" customHeight="1" x14ac:dyDescent="0.2">
      <c r="A13" s="13" t="s">
        <v>9</v>
      </c>
      <c r="B13" s="1">
        <f>Ethnicity!B13</f>
        <v>109775</v>
      </c>
      <c r="C13" s="1">
        <f t="shared" si="0"/>
        <v>118200</v>
      </c>
      <c r="D13" s="22">
        <f t="shared" si="1"/>
        <v>0.92872250423011848</v>
      </c>
      <c r="E13" s="1">
        <v>12572</v>
      </c>
      <c r="F13" s="25">
        <v>12569.546748467515</v>
      </c>
      <c r="G13" s="22">
        <f t="shared" si="2"/>
        <v>1.0001951742239856</v>
      </c>
      <c r="H13" s="1">
        <v>19416</v>
      </c>
      <c r="I13" s="25">
        <v>21176.020779987903</v>
      </c>
      <c r="J13" s="22">
        <f t="shared" si="3"/>
        <v>0.91688614219479869</v>
      </c>
      <c r="K13" s="1">
        <v>15572</v>
      </c>
      <c r="L13" s="25">
        <v>17861.595946208559</v>
      </c>
      <c r="M13" s="22">
        <f t="shared" si="4"/>
        <v>0.87181459299024355</v>
      </c>
      <c r="N13" s="1">
        <v>21771</v>
      </c>
      <c r="O13" s="25">
        <v>25003.264613120722</v>
      </c>
      <c r="P13" s="22">
        <f t="shared" si="5"/>
        <v>0.87072629662029988</v>
      </c>
      <c r="Q13" s="1">
        <v>35927</v>
      </c>
      <c r="R13" s="25">
        <v>41589.571912215295</v>
      </c>
      <c r="S13" s="22">
        <f t="shared" si="6"/>
        <v>0.86384635253838382</v>
      </c>
      <c r="U13" s="5"/>
      <c r="V13" s="5"/>
    </row>
    <row r="14" spans="1:22" ht="13.15" customHeight="1" x14ac:dyDescent="0.2">
      <c r="A14" s="13" t="s">
        <v>45</v>
      </c>
      <c r="B14" s="1">
        <f>Ethnicity!B14</f>
        <v>174574</v>
      </c>
      <c r="C14" s="1">
        <f t="shared" si="0"/>
        <v>188030</v>
      </c>
      <c r="D14" s="22">
        <f t="shared" si="1"/>
        <v>0.92843695155028449</v>
      </c>
      <c r="E14" s="1">
        <v>24596</v>
      </c>
      <c r="F14" s="25">
        <v>24572.069943356186</v>
      </c>
      <c r="G14" s="22">
        <f t="shared" si="2"/>
        <v>1.0009738722337589</v>
      </c>
      <c r="H14" s="1">
        <v>26553</v>
      </c>
      <c r="I14" s="25">
        <v>28176.207926497198</v>
      </c>
      <c r="J14" s="22">
        <f t="shared" si="3"/>
        <v>0.94239083091906362</v>
      </c>
      <c r="K14" s="1">
        <v>35583</v>
      </c>
      <c r="L14" s="25">
        <v>40878.405013503521</v>
      </c>
      <c r="M14" s="22">
        <f t="shared" si="4"/>
        <v>0.87045959812389284</v>
      </c>
      <c r="N14" s="1">
        <v>39481</v>
      </c>
      <c r="O14" s="25">
        <v>45064.545464136347</v>
      </c>
      <c r="P14" s="22">
        <f t="shared" si="5"/>
        <v>0.87609892862272642</v>
      </c>
      <c r="Q14" s="1">
        <v>43525</v>
      </c>
      <c r="R14" s="25">
        <v>49338.771652506752</v>
      </c>
      <c r="S14" s="22">
        <f t="shared" si="6"/>
        <v>0.88216626685696231</v>
      </c>
      <c r="U14" s="5"/>
      <c r="V14" s="5"/>
    </row>
    <row r="15" spans="1:22" ht="13.15" customHeight="1" x14ac:dyDescent="0.2">
      <c r="A15" s="13" t="s">
        <v>10</v>
      </c>
      <c r="B15" s="1">
        <f>Ethnicity!B15</f>
        <v>153054</v>
      </c>
      <c r="C15" s="1">
        <f t="shared" si="0"/>
        <v>161730.00000000003</v>
      </c>
      <c r="D15" s="22">
        <f t="shared" si="1"/>
        <v>0.9463550361713966</v>
      </c>
      <c r="E15" s="1">
        <v>29457</v>
      </c>
      <c r="F15" s="25">
        <v>28463.346630629498</v>
      </c>
      <c r="G15" s="22">
        <f t="shared" si="2"/>
        <v>1.0349099275733524</v>
      </c>
      <c r="H15" s="1">
        <v>35718</v>
      </c>
      <c r="I15" s="25">
        <v>38981.981744702309</v>
      </c>
      <c r="J15" s="22">
        <f t="shared" si="3"/>
        <v>0.91626947634221068</v>
      </c>
      <c r="K15" s="1">
        <v>39064</v>
      </c>
      <c r="L15" s="25">
        <v>42811.524058309886</v>
      </c>
      <c r="M15" s="22">
        <f t="shared" si="4"/>
        <v>0.91246459590633344</v>
      </c>
      <c r="N15" s="1">
        <v>31734</v>
      </c>
      <c r="O15" s="25">
        <v>36757.25699053811</v>
      </c>
      <c r="P15" s="22">
        <f t="shared" si="5"/>
        <v>0.86333972113775592</v>
      </c>
      <c r="Q15" s="1">
        <v>12379</v>
      </c>
      <c r="R15" s="25">
        <v>14715.890575820189</v>
      </c>
      <c r="S15" s="22">
        <f t="shared" si="6"/>
        <v>0.84119951396893677</v>
      </c>
      <c r="U15" s="5"/>
      <c r="V15" s="5"/>
    </row>
    <row r="16" spans="1:22" ht="13.15" customHeight="1" x14ac:dyDescent="0.2">
      <c r="A16" s="13" t="s">
        <v>11</v>
      </c>
      <c r="B16" s="1">
        <f>Ethnicity!B16</f>
        <v>187884</v>
      </c>
      <c r="C16" s="1">
        <f t="shared" si="0"/>
        <v>195609.99999999997</v>
      </c>
      <c r="D16" s="22">
        <f t="shared" si="1"/>
        <v>0.96050304176678103</v>
      </c>
      <c r="E16" s="1">
        <v>12635</v>
      </c>
      <c r="F16" s="25">
        <v>12299.676380115285</v>
      </c>
      <c r="G16" s="22">
        <f t="shared" si="2"/>
        <v>1.0272628002169901</v>
      </c>
      <c r="H16" s="1">
        <v>22393</v>
      </c>
      <c r="I16" s="25">
        <v>22730.733704228685</v>
      </c>
      <c r="J16" s="22">
        <f t="shared" si="3"/>
        <v>0.9851419796376456</v>
      </c>
      <c r="K16" s="1">
        <v>33627</v>
      </c>
      <c r="L16" s="25">
        <v>35922.88513939183</v>
      </c>
      <c r="M16" s="22">
        <f t="shared" si="4"/>
        <v>0.93608850930310605</v>
      </c>
      <c r="N16" s="1">
        <v>46626</v>
      </c>
      <c r="O16" s="25">
        <v>49037.875989811968</v>
      </c>
      <c r="P16" s="22">
        <f t="shared" si="5"/>
        <v>0.95081605919650647</v>
      </c>
      <c r="Q16" s="1">
        <v>65947</v>
      </c>
      <c r="R16" s="25">
        <v>75618.828786452214</v>
      </c>
      <c r="S16" s="22">
        <f t="shared" si="6"/>
        <v>0.87209761190872859</v>
      </c>
      <c r="U16" s="5"/>
      <c r="V16" s="5"/>
    </row>
    <row r="17" spans="1:22" ht="13.15" customHeight="1" x14ac:dyDescent="0.2">
      <c r="A17" s="13" t="s">
        <v>12</v>
      </c>
      <c r="B17" s="1">
        <f>Ethnicity!B17</f>
        <v>59868</v>
      </c>
      <c r="C17" s="1">
        <f t="shared" si="0"/>
        <v>62157.5</v>
      </c>
      <c r="D17" s="22">
        <f t="shared" si="1"/>
        <v>0.96316615050476617</v>
      </c>
      <c r="E17" s="1">
        <v>11520</v>
      </c>
      <c r="F17" s="25">
        <v>10907.09462616702</v>
      </c>
      <c r="G17" s="22">
        <f t="shared" si="2"/>
        <v>1.0561932755550292</v>
      </c>
      <c r="H17" s="1">
        <v>14564</v>
      </c>
      <c r="I17" s="25">
        <v>14926.922262211097</v>
      </c>
      <c r="J17" s="22">
        <f t="shared" si="3"/>
        <v>0.97568673194407474</v>
      </c>
      <c r="K17" s="1">
        <v>15107</v>
      </c>
      <c r="L17" s="25">
        <v>16321.183001551395</v>
      </c>
      <c r="M17" s="22">
        <f t="shared" si="4"/>
        <v>0.92560692436105996</v>
      </c>
      <c r="N17" s="1">
        <v>13019</v>
      </c>
      <c r="O17" s="25">
        <v>14087.656420451536</v>
      </c>
      <c r="P17" s="22">
        <f t="shared" si="5"/>
        <v>0.92414235636098208</v>
      </c>
      <c r="Q17" s="1">
        <v>5258</v>
      </c>
      <c r="R17" s="25">
        <v>5914.6436896189516</v>
      </c>
      <c r="S17" s="22">
        <f t="shared" si="6"/>
        <v>0.88898000892742612</v>
      </c>
      <c r="U17" s="5"/>
      <c r="V17" s="5"/>
    </row>
    <row r="18" spans="1:22" ht="13.15" customHeight="1" x14ac:dyDescent="0.2">
      <c r="A18" s="13" t="s">
        <v>13</v>
      </c>
      <c r="B18" s="1">
        <f>Ethnicity!B18</f>
        <v>322055</v>
      </c>
      <c r="C18" s="1">
        <f t="shared" si="0"/>
        <v>351474.99999999994</v>
      </c>
      <c r="D18" s="22">
        <f t="shared" si="1"/>
        <v>0.91629561135215887</v>
      </c>
      <c r="E18" s="1">
        <v>85740</v>
      </c>
      <c r="F18" s="25">
        <v>82055.388539932173</v>
      </c>
      <c r="G18" s="22">
        <f t="shared" si="2"/>
        <v>1.0449039548240602</v>
      </c>
      <c r="H18" s="1">
        <v>74892</v>
      </c>
      <c r="I18" s="25">
        <v>84083.360663291576</v>
      </c>
      <c r="J18" s="22">
        <f t="shared" si="3"/>
        <v>0.89068752020868902</v>
      </c>
      <c r="K18" s="1">
        <v>62344</v>
      </c>
      <c r="L18" s="25">
        <v>73337.063696833749</v>
      </c>
      <c r="M18" s="22">
        <f t="shared" si="4"/>
        <v>0.8501022110419133</v>
      </c>
      <c r="N18" s="1">
        <v>58712</v>
      </c>
      <c r="O18" s="25">
        <v>70327.195857929168</v>
      </c>
      <c r="P18" s="22">
        <f t="shared" si="5"/>
        <v>0.8348406229448776</v>
      </c>
      <c r="Q18" s="1">
        <v>32660</v>
      </c>
      <c r="R18" s="25">
        <v>41671.991242013297</v>
      </c>
      <c r="S18" s="22">
        <f t="shared" si="6"/>
        <v>0.78373984603530311</v>
      </c>
      <c r="U18" s="5"/>
      <c r="V18" s="5"/>
    </row>
    <row r="19" spans="1:22" ht="13.15" customHeight="1" x14ac:dyDescent="0.2">
      <c r="A19" s="13" t="s">
        <v>14</v>
      </c>
      <c r="B19" s="1">
        <f>Ethnicity!B19</f>
        <v>49618</v>
      </c>
      <c r="C19" s="1">
        <f t="shared" si="0"/>
        <v>51119.999999999985</v>
      </c>
      <c r="D19" s="22">
        <f t="shared" si="1"/>
        <v>0.97061815336463253</v>
      </c>
      <c r="E19" s="1">
        <v>5530</v>
      </c>
      <c r="F19" s="25">
        <v>4707.8885720463277</v>
      </c>
      <c r="G19" s="22">
        <f t="shared" si="2"/>
        <v>1.1746242323650269</v>
      </c>
      <c r="H19" s="1">
        <v>4874</v>
      </c>
      <c r="I19" s="25">
        <v>4845.9111136183783</v>
      </c>
      <c r="J19" s="22">
        <f t="shared" si="3"/>
        <v>1.0057964097407159</v>
      </c>
      <c r="K19" s="1">
        <v>5368</v>
      </c>
      <c r="L19" s="25">
        <v>5648.8831063657744</v>
      </c>
      <c r="M19" s="22">
        <f t="shared" si="4"/>
        <v>0.95027634647825432</v>
      </c>
      <c r="N19" s="1">
        <v>9932</v>
      </c>
      <c r="O19" s="25">
        <v>10555.916978862339</v>
      </c>
      <c r="P19" s="22">
        <f t="shared" si="5"/>
        <v>0.94089409947883262</v>
      </c>
      <c r="Q19" s="1">
        <v>22368</v>
      </c>
      <c r="R19" s="25">
        <v>25361.40022910717</v>
      </c>
      <c r="S19" s="22">
        <f t="shared" si="6"/>
        <v>0.88197023026860888</v>
      </c>
      <c r="U19" s="5"/>
      <c r="V19" s="5"/>
    </row>
    <row r="20" spans="1:22" ht="13.15" customHeight="1" x14ac:dyDescent="0.2">
      <c r="A20" s="13" t="s">
        <v>15</v>
      </c>
      <c r="B20" s="1">
        <f>Ethnicity!B20</f>
        <v>117551</v>
      </c>
      <c r="C20" s="1">
        <f t="shared" si="0"/>
        <v>125275</v>
      </c>
      <c r="D20" s="22">
        <f t="shared" si="1"/>
        <v>0.93834364398323689</v>
      </c>
      <c r="E20" s="1">
        <v>17499</v>
      </c>
      <c r="F20" s="25">
        <v>16173.200500285797</v>
      </c>
      <c r="G20" s="22">
        <f t="shared" si="2"/>
        <v>1.0819750858644692</v>
      </c>
      <c r="H20" s="1">
        <v>25393</v>
      </c>
      <c r="I20" s="25">
        <v>27615.380503002387</v>
      </c>
      <c r="J20" s="22">
        <f t="shared" si="3"/>
        <v>0.91952381381235115</v>
      </c>
      <c r="K20" s="1">
        <v>24999</v>
      </c>
      <c r="L20" s="25">
        <v>29673.742691499621</v>
      </c>
      <c r="M20" s="22">
        <f t="shared" si="4"/>
        <v>0.84246197926226696</v>
      </c>
      <c r="N20" s="1">
        <v>26419</v>
      </c>
      <c r="O20" s="25">
        <v>32095.701500088024</v>
      </c>
      <c r="P20" s="22">
        <f t="shared" si="5"/>
        <v>0.82313203217968445</v>
      </c>
      <c r="Q20" s="1">
        <v>16113</v>
      </c>
      <c r="R20" s="25">
        <v>19716.974805124173</v>
      </c>
      <c r="S20" s="22">
        <f t="shared" si="6"/>
        <v>0.81721461630170822</v>
      </c>
      <c r="U20" s="5"/>
      <c r="V20" s="5"/>
    </row>
    <row r="21" spans="1:22" ht="13.15" customHeight="1" x14ac:dyDescent="0.2">
      <c r="A21" s="13" t="s">
        <v>16</v>
      </c>
      <c r="B21" s="1">
        <f>Ethnicity!B21</f>
        <v>417045</v>
      </c>
      <c r="C21" s="1">
        <f t="shared" si="0"/>
        <v>441045</v>
      </c>
      <c r="D21" s="22">
        <f t="shared" si="1"/>
        <v>0.94558378396762233</v>
      </c>
      <c r="E21" s="1">
        <v>67346</v>
      </c>
      <c r="F21" s="25">
        <v>63563.892187335005</v>
      </c>
      <c r="G21" s="22">
        <f t="shared" si="2"/>
        <v>1.0595008845826872</v>
      </c>
      <c r="H21" s="1">
        <v>61930</v>
      </c>
      <c r="I21" s="25">
        <v>66971.292372877855</v>
      </c>
      <c r="J21" s="22">
        <f t="shared" si="3"/>
        <v>0.92472457684093479</v>
      </c>
      <c r="K21" s="1">
        <v>82039</v>
      </c>
      <c r="L21" s="25">
        <v>90249.079966148885</v>
      </c>
      <c r="M21" s="22">
        <f t="shared" si="4"/>
        <v>0.90902865747519679</v>
      </c>
      <c r="N21" s="1">
        <v>93912</v>
      </c>
      <c r="O21" s="25">
        <v>107073.69258886225</v>
      </c>
      <c r="P21" s="22">
        <f t="shared" si="5"/>
        <v>0.87707818540077764</v>
      </c>
      <c r="Q21" s="1">
        <v>97830</v>
      </c>
      <c r="R21" s="25">
        <v>113187.042884776</v>
      </c>
      <c r="S21" s="22">
        <f t="shared" si="6"/>
        <v>0.86432154694235264</v>
      </c>
      <c r="U21" s="5"/>
      <c r="V21" s="5"/>
    </row>
    <row r="22" spans="1:22" ht="13.15" customHeight="1" x14ac:dyDescent="0.2">
      <c r="A22" s="13" t="s">
        <v>17</v>
      </c>
      <c r="B22" s="1">
        <f>Ethnicity!B22</f>
        <v>47712</v>
      </c>
      <c r="C22" s="1">
        <f t="shared" si="0"/>
        <v>49022.5</v>
      </c>
      <c r="D22" s="22">
        <f t="shared" si="1"/>
        <v>0.97326737722474377</v>
      </c>
      <c r="E22" s="1">
        <v>7524</v>
      </c>
      <c r="F22" s="25">
        <v>7208.4716937219155</v>
      </c>
      <c r="G22" s="22">
        <f t="shared" si="2"/>
        <v>1.0437718728302545</v>
      </c>
      <c r="H22" s="1">
        <v>9994</v>
      </c>
      <c r="I22" s="25">
        <v>10030.611415865857</v>
      </c>
      <c r="J22" s="22">
        <f t="shared" si="3"/>
        <v>0.99635003148382895</v>
      </c>
      <c r="K22" s="1">
        <v>8171</v>
      </c>
      <c r="L22" s="25">
        <v>8280.6415795152225</v>
      </c>
      <c r="M22" s="22">
        <f t="shared" si="4"/>
        <v>0.98675928930598134</v>
      </c>
      <c r="N22" s="1">
        <v>12179</v>
      </c>
      <c r="O22" s="25">
        <v>13390.782014511078</v>
      </c>
      <c r="P22" s="22">
        <f t="shared" si="5"/>
        <v>0.90950625488504577</v>
      </c>
      <c r="Q22" s="1">
        <v>8941</v>
      </c>
      <c r="R22" s="25">
        <v>10111.993296385928</v>
      </c>
      <c r="S22" s="22">
        <f t="shared" si="6"/>
        <v>0.88419757983775105</v>
      </c>
      <c r="U22" s="5"/>
      <c r="V22" s="5"/>
    </row>
    <row r="23" spans="1:22" ht="13.15" customHeight="1" x14ac:dyDescent="0.2">
      <c r="A23" s="13" t="s">
        <v>18</v>
      </c>
      <c r="B23" s="1">
        <f>Ethnicity!B23</f>
        <v>603991</v>
      </c>
      <c r="C23" s="1">
        <f t="shared" si="0"/>
        <v>644580.00000000012</v>
      </c>
      <c r="D23" s="22">
        <f t="shared" si="1"/>
        <v>0.93703031431319606</v>
      </c>
      <c r="E23" s="1">
        <v>158060</v>
      </c>
      <c r="F23" s="25">
        <v>168336.25581872452</v>
      </c>
      <c r="G23" s="22">
        <f t="shared" si="2"/>
        <v>0.93895399556830672</v>
      </c>
      <c r="H23" s="1">
        <v>159333</v>
      </c>
      <c r="I23" s="25">
        <v>171540.65977118129</v>
      </c>
      <c r="J23" s="22">
        <f t="shared" si="3"/>
        <v>0.92883518235580342</v>
      </c>
      <c r="K23" s="1">
        <v>132086</v>
      </c>
      <c r="L23" s="25">
        <v>144148.48213569727</v>
      </c>
      <c r="M23" s="22">
        <f t="shared" si="4"/>
        <v>0.91631904854647039</v>
      </c>
      <c r="N23" s="1">
        <v>94799</v>
      </c>
      <c r="O23" s="25">
        <v>107086.7340181707</v>
      </c>
      <c r="P23" s="22">
        <f t="shared" si="5"/>
        <v>0.88525437692323594</v>
      </c>
      <c r="Q23" s="1">
        <v>46398</v>
      </c>
      <c r="R23" s="25">
        <v>53467.868256226269</v>
      </c>
      <c r="S23" s="22">
        <f t="shared" si="6"/>
        <v>0.86777351544396031</v>
      </c>
      <c r="U23" s="5"/>
      <c r="V23" s="5"/>
    </row>
    <row r="24" spans="1:22" ht="13.15" customHeight="1" x14ac:dyDescent="0.2">
      <c r="A24" s="13" t="s">
        <v>19</v>
      </c>
      <c r="B24" s="1">
        <f>Ethnicity!B24</f>
        <v>31459</v>
      </c>
      <c r="C24" s="1">
        <f t="shared" si="0"/>
        <v>32387.5</v>
      </c>
      <c r="D24" s="22">
        <f t="shared" si="1"/>
        <v>0.97133153222693935</v>
      </c>
      <c r="E24" s="1">
        <v>3277</v>
      </c>
      <c r="F24" s="25">
        <v>2823.4806981089973</v>
      </c>
      <c r="G24" s="22">
        <f t="shared" si="2"/>
        <v>1.1606241906292269</v>
      </c>
      <c r="H24" s="1">
        <v>5536</v>
      </c>
      <c r="I24" s="25">
        <v>5708.3713740411667</v>
      </c>
      <c r="J24" s="22">
        <f t="shared" si="3"/>
        <v>0.96980375614224645</v>
      </c>
      <c r="K24" s="1">
        <v>10160</v>
      </c>
      <c r="L24" s="25">
        <v>11329.10803841437</v>
      </c>
      <c r="M24" s="22">
        <f t="shared" si="4"/>
        <v>0.89680493517669735</v>
      </c>
      <c r="N24" s="1">
        <v>8189</v>
      </c>
      <c r="O24" s="25">
        <v>9120.7153502077326</v>
      </c>
      <c r="P24" s="22">
        <f t="shared" si="5"/>
        <v>0.89784624183162209</v>
      </c>
      <c r="Q24" s="1">
        <v>3104</v>
      </c>
      <c r="R24" s="25">
        <v>3405.8245392277331</v>
      </c>
      <c r="S24" s="22">
        <f t="shared" si="6"/>
        <v>0.9113798917849798</v>
      </c>
      <c r="U24" s="5"/>
      <c r="V24" s="5"/>
    </row>
    <row r="25" spans="1:22" ht="13.15" customHeight="1" x14ac:dyDescent="0.2">
      <c r="A25" s="13" t="s">
        <v>20</v>
      </c>
      <c r="B25" s="1">
        <f>Ethnicity!B25</f>
        <v>65747</v>
      </c>
      <c r="C25" s="1">
        <f t="shared" si="0"/>
        <v>68820</v>
      </c>
      <c r="D25" s="22">
        <f t="shared" si="1"/>
        <v>0.95534728276663761</v>
      </c>
      <c r="E25" s="1">
        <v>5227</v>
      </c>
      <c r="F25" s="25">
        <v>5323.2000963688288</v>
      </c>
      <c r="G25" s="22">
        <f t="shared" si="2"/>
        <v>0.98192814573428289</v>
      </c>
      <c r="H25" s="1">
        <v>6274</v>
      </c>
      <c r="I25" s="25">
        <v>6539.1864073712968</v>
      </c>
      <c r="J25" s="22">
        <f t="shared" si="3"/>
        <v>0.9594465747187807</v>
      </c>
      <c r="K25" s="1">
        <v>12164</v>
      </c>
      <c r="L25" s="25">
        <v>13340.865234664976</v>
      </c>
      <c r="M25" s="22">
        <f t="shared" si="4"/>
        <v>0.91178493943503736</v>
      </c>
      <c r="N25" s="1">
        <v>16641</v>
      </c>
      <c r="O25" s="25">
        <v>18122.327931069492</v>
      </c>
      <c r="P25" s="22">
        <f t="shared" si="5"/>
        <v>0.91825951187375565</v>
      </c>
      <c r="Q25" s="1">
        <v>23716</v>
      </c>
      <c r="R25" s="25">
        <v>25494.420330525409</v>
      </c>
      <c r="S25" s="22">
        <f t="shared" si="6"/>
        <v>0.93024276263320094</v>
      </c>
      <c r="U25" s="5"/>
      <c r="V25" s="5"/>
    </row>
    <row r="26" spans="1:22" ht="13.15" customHeight="1" x14ac:dyDescent="0.2">
      <c r="A26" s="19" t="s">
        <v>21</v>
      </c>
      <c r="B26" s="20">
        <f>Ethnicity!B26</f>
        <v>4796156</v>
      </c>
      <c r="C26" s="20">
        <f>SUM(C6:C25)</f>
        <v>5114257.5</v>
      </c>
      <c r="D26" s="21">
        <f t="shared" si="1"/>
        <v>0.93780103954484106</v>
      </c>
      <c r="E26" s="20">
        <v>1026696</v>
      </c>
      <c r="F26" s="20">
        <v>1034477.4107810709</v>
      </c>
      <c r="G26" s="21">
        <f t="shared" si="2"/>
        <v>0.99247793069237189</v>
      </c>
      <c r="H26" s="20">
        <v>941045</v>
      </c>
      <c r="I26" s="20">
        <v>1020692.2400824405</v>
      </c>
      <c r="J26" s="21">
        <f t="shared" si="3"/>
        <v>0.92196742861882885</v>
      </c>
      <c r="K26" s="20">
        <v>902886</v>
      </c>
      <c r="L26" s="20">
        <v>1010300.0368682734</v>
      </c>
      <c r="M26" s="21">
        <f t="shared" si="4"/>
        <v>0.89368105221372129</v>
      </c>
      <c r="N26" s="20">
        <v>888641</v>
      </c>
      <c r="O26" s="20">
        <v>1009626.8964253374</v>
      </c>
      <c r="P26" s="21">
        <f t="shared" si="5"/>
        <v>0.88016771655579162</v>
      </c>
      <c r="Q26" s="20">
        <v>902129</v>
      </c>
      <c r="R26" s="20">
        <v>1039160.9158428781</v>
      </c>
      <c r="S26" s="21">
        <f t="shared" si="6"/>
        <v>0.86813214993586485</v>
      </c>
      <c r="U26" s="5"/>
      <c r="V26" s="5"/>
    </row>
    <row r="28" spans="1:22" x14ac:dyDescent="0.2">
      <c r="A28" s="3" t="s">
        <v>39</v>
      </c>
      <c r="B28" s="5"/>
      <c r="C28" s="6"/>
      <c r="D28" s="7"/>
      <c r="E28" s="5"/>
      <c r="F28" s="8"/>
      <c r="G28" s="9"/>
      <c r="H28" s="5"/>
      <c r="I28" s="8"/>
      <c r="J28" s="10"/>
      <c r="K28" s="5"/>
      <c r="L28" s="8"/>
      <c r="M28" s="10"/>
      <c r="N28" s="5"/>
      <c r="O28" s="8"/>
      <c r="P28" s="10"/>
      <c r="Q28" s="5"/>
      <c r="R28" s="8"/>
      <c r="S28" s="10"/>
    </row>
    <row r="29" spans="1:22" x14ac:dyDescent="0.2">
      <c r="A29" s="3" t="str">
        <f>Ethnicity!A29</f>
        <v xml:space="preserve">           Population is based on projections provided by Stats NZ in Dec 2020. </v>
      </c>
    </row>
    <row r="30" spans="1:22" x14ac:dyDescent="0.2">
      <c r="A30" s="26" t="s">
        <v>47</v>
      </c>
      <c r="B30" s="23"/>
      <c r="C30" s="23"/>
      <c r="D30" s="23"/>
      <c r="E30" s="23"/>
      <c r="F30" s="23"/>
      <c r="G30" s="23"/>
      <c r="H30" s="23"/>
      <c r="I30" s="23"/>
    </row>
    <row r="33" spans="1:3" x14ac:dyDescent="0.2">
      <c r="A33" s="26"/>
      <c r="B33" s="5"/>
      <c r="C33" s="5"/>
    </row>
    <row r="34" spans="1:3" x14ac:dyDescent="0.2">
      <c r="B34" s="5"/>
    </row>
  </sheetData>
  <pageMargins left="0.31496062992125984" right="0.31496062992125984" top="0.55118110236220474" bottom="0.35433070866141736" header="0.31496062992125984" footer="0.31496062992125984"/>
  <pageSetup paperSize="9" scale="65" orientation="landscape" r:id="rId1"/>
  <rowBreaks count="2" manualBreakCount="2">
    <brk id="27" max="16383" man="1"/>
    <brk id="53" max="16383" man="1"/>
  </rowBreaks>
  <ignoredErrors>
    <ignoredError sqref="A3:XFD3 A27:T28 G6:G25 J6:J25 M6:M25 P6:P25 S7:T25 C6:D25 B31:XFD31 B30:XFD30 C26:D26 G26 J26 M26 P26 S26:T26 B1:XFD1 B2:XFD2 A5:XFD5 A4:P4 R4:XFD4 B29:P29 R29:T29 A35 B32:XFD32 S6:T6 X6:XFD6 X7:XFD25 X26:XFD26 A37:XFD1048576 B36:XFD36 X27:XFD28 X29:XFD29 A34 D34:XFD34 D35:XFD35 D33:XFD33" formula="1"/>
    <ignoredError sqref="A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Ethnicity</vt:lpstr>
      <vt:lpstr>Gender</vt:lpstr>
      <vt:lpstr>Age</vt:lpstr>
      <vt:lpstr>Deprivation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to Primary Care Tables - January 2017</dc:title>
  <dc:creator>Ministry of Health</dc:creator>
  <cp:lastModifiedBy>Kathryn Featherstone</cp:lastModifiedBy>
  <cp:lastPrinted>2019-04-11T00:02:45Z</cp:lastPrinted>
  <dcterms:created xsi:type="dcterms:W3CDTF">2015-08-23T23:06:45Z</dcterms:created>
  <dcterms:modified xsi:type="dcterms:W3CDTF">2021-04-06T22:41:22Z</dcterms:modified>
</cp:coreProperties>
</file>