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ector Capability &amp; Innovation Directorate\SCI Business Analysis\Primary Care\Projects\Tier One Statistics\2020Q1\"/>
    </mc:Choice>
  </mc:AlternateContent>
  <xr:revisionPtr revIDLastSave="0" documentId="13_ncr:1_{4F2F092E-3831-4208-AE57-404854846E3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C26" i="1"/>
  <c r="C26" i="6" l="1"/>
  <c r="B26" i="6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B26" i="8" l="1"/>
  <c r="A29" i="8" l="1"/>
  <c r="A29" i="7"/>
  <c r="A29" i="6"/>
  <c r="B7" i="1" l="1"/>
  <c r="B7" i="8" s="1"/>
  <c r="B8" i="1"/>
  <c r="B8" i="8" s="1"/>
  <c r="B9" i="1"/>
  <c r="B9" i="8" s="1"/>
  <c r="B10" i="1"/>
  <c r="B10" i="8" s="1"/>
  <c r="B11" i="1"/>
  <c r="B11" i="8" s="1"/>
  <c r="B12" i="1"/>
  <c r="B12" i="8" s="1"/>
  <c r="B13" i="1"/>
  <c r="B13" i="8" s="1"/>
  <c r="B14" i="1"/>
  <c r="B14" i="8" s="1"/>
  <c r="B15" i="1"/>
  <c r="B15" i="8" s="1"/>
  <c r="B16" i="1"/>
  <c r="B16" i="8" s="1"/>
  <c r="B17" i="1"/>
  <c r="B17" i="8" s="1"/>
  <c r="B18" i="1"/>
  <c r="B18" i="8" s="1"/>
  <c r="B19" i="1"/>
  <c r="B19" i="8" s="1"/>
  <c r="B20" i="1"/>
  <c r="B20" i="8" s="1"/>
  <c r="B21" i="1"/>
  <c r="B21" i="8" s="1"/>
  <c r="B22" i="1"/>
  <c r="B22" i="8" s="1"/>
  <c r="B23" i="1"/>
  <c r="B23" i="8" s="1"/>
  <c r="B24" i="1"/>
  <c r="B24" i="8" s="1"/>
  <c r="B25" i="1"/>
  <c r="B25" i="8" s="1"/>
  <c r="B6" i="1"/>
  <c r="B6" i="8" s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6" i="8"/>
  <c r="C26" i="8" l="1"/>
  <c r="D7" i="7"/>
  <c r="A1" i="8"/>
  <c r="S26" i="8"/>
  <c r="P26" i="8"/>
  <c r="M26" i="8"/>
  <c r="J26" i="8"/>
  <c r="G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6" i="8"/>
  <c r="P6" i="8"/>
  <c r="M6" i="8"/>
  <c r="J6" i="8"/>
  <c r="G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M26" i="1"/>
  <c r="J26" i="1"/>
  <c r="G26" i="1"/>
  <c r="D8" i="1"/>
  <c r="D10" i="1"/>
  <c r="D12" i="1"/>
  <c r="D14" i="1"/>
  <c r="D16" i="1"/>
  <c r="D18" i="1"/>
  <c r="D20" i="1"/>
  <c r="D22" i="1"/>
  <c r="D24" i="1"/>
  <c r="D11" i="1"/>
  <c r="D21" i="1"/>
  <c r="D7" i="6"/>
  <c r="D9" i="6"/>
  <c r="D11" i="6"/>
  <c r="D13" i="6"/>
  <c r="D15" i="6"/>
  <c r="D17" i="6"/>
  <c r="D19" i="6"/>
  <c r="D21" i="6"/>
  <c r="D23" i="6"/>
  <c r="D25" i="6"/>
  <c r="D9" i="1"/>
  <c r="D13" i="1"/>
  <c r="D15" i="1"/>
  <c r="D17" i="1"/>
  <c r="D19" i="1"/>
  <c r="D23" i="1"/>
  <c r="D25" i="1"/>
  <c r="D7" i="1"/>
  <c r="D8" i="7"/>
  <c r="D6" i="8"/>
  <c r="D6" i="7"/>
  <c r="D6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D26" i="6" l="1"/>
  <c r="D26" i="7"/>
  <c r="D26" i="1"/>
  <c r="D26" i="8"/>
  <c r="D6" i="1"/>
</calcChain>
</file>

<file path=xl/sharedStrings.xml><?xml version="1.0" encoding="utf-8"?>
<sst xmlns="http://schemas.openxmlformats.org/spreadsheetml/2006/main" count="179" uniqueCount="50">
  <si>
    <t>Total</t>
  </si>
  <si>
    <t>Maori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</si>
  <si>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</si>
  <si>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</si>
  <si>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</si>
  <si>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</si>
  <si>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</si>
  <si>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</si>
  <si>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</si>
  <si>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</si>
  <si>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</si>
  <si>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</si>
  <si>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</si>
  <si>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</si>
  <si>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</si>
  <si>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</si>
  <si>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</si>
  <si>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</si>
  <si>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</si>
  <si>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</si>
  <si>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</si>
  <si>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</si>
  <si>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</si>
  <si>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</si>
  <si>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</si>
  <si>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</si>
  <si>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</si>
  <si>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</si>
  <si>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</si>
  <si>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</si>
  <si>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</si>
  <si>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</si>
  <si>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</si>
  <si>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DHB of Domicile</t>
  </si>
  <si>
    <t>NZ Dep 1 - 2</t>
  </si>
  <si>
    <t>NZ Dep 3 - 4</t>
  </si>
  <si>
    <t>NZ Dep 5 - 6</t>
  </si>
  <si>
    <t>NZ Dep 7 - 8</t>
  </si>
  <si>
    <t>This report shows the number and estimated percentage of the New Zealand population (based on Stats NZ population projections) who are enrolled in a PHO by ethnicity.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</si>
  <si>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</si>
  <si>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</si>
  <si>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</si>
  <si>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</si>
  <si>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</si>
  <si>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Hawkes Bay</t>
  </si>
  <si>
    <t>MidCentral</t>
  </si>
  <si>
    <t xml:space="preserve">           Population is based on projections provided by Stats NZ in Nov 2018. </t>
  </si>
  <si>
    <t>NZ Dep 9 - 10 (Highly Deprived)</t>
  </si>
  <si>
    <t>Access to Primary Care by Ethnicity (January 2020)</t>
  </si>
  <si>
    <t xml:space="preserve">           Total enrolment numbers include enrolees with unknown deprivation. Counts of those with unknown deprivation are not displayed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</si>
</sst>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3" width="9.42578125" style="3" customWidth="1"/>
    <col min="14" max="16384" width="9.140625" style="3"/>
  </cols>
  <sheetData>
    <row r="1" spans="1:14" ht="15" x14ac:dyDescent="0.2">
      <c r="A1" s="1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2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15" customHeight="1" x14ac:dyDescent="0.2">
      <c r="B4" s="14" t="s">
        <v>0</v>
      </c>
      <c r="C4" s="15"/>
      <c r="D4" s="15"/>
      <c r="E4" s="14" t="s">
        <v>1</v>
      </c>
      <c r="F4" s="15"/>
      <c r="G4" s="15"/>
      <c r="H4" s="14" t="s">
        <v>2</v>
      </c>
      <c r="I4" s="15"/>
      <c r="J4" s="15"/>
      <c r="K4" s="14" t="s">
        <v>26</v>
      </c>
      <c r="L4" s="15"/>
      <c r="M4" s="15"/>
    </row>
    <row r="5" spans="1:14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</row>
    <row r="6" spans="1:14" ht="13.15" customHeight="1" x14ac:dyDescent="0.2">
      <c r="A6" s="13" t="s">
        <v>4</v>
      </c>
      <c r="B6" s="1">
        <f>E6+H6+K6</f>
        <v>459586</v>
      </c>
      <c r="C6" s="1">
        <f t="shared" ref="C6:C25" si="0">F6+I6+L6</f>
        <v>554630</v>
      </c>
      <c r="D6" s="22">
        <f>IF(B6=0,"",B6/C6)</f>
        <v>0.82863530642049654</v>
      </c>
      <c r="E6" s="1">
        <v>32953</v>
      </c>
      <c r="F6" s="1">
        <v>44030.000000000015</v>
      </c>
      <c r="G6" s="22">
        <f>IF(E6=0,"",E6/F6)</f>
        <v>0.74842153077447171</v>
      </c>
      <c r="H6" s="1">
        <v>55752</v>
      </c>
      <c r="I6" s="1">
        <v>56450</v>
      </c>
      <c r="J6" s="22">
        <f>IF(H6=0,"",H6/I6)</f>
        <v>0.98763507528786532</v>
      </c>
      <c r="K6" s="1">
        <v>370881</v>
      </c>
      <c r="L6" s="1">
        <v>454150</v>
      </c>
      <c r="M6" s="22">
        <f>IF(K6=0,"",K6/L6)</f>
        <v>0.81664868435538918</v>
      </c>
      <c r="N6" s="5"/>
    </row>
    <row r="7" spans="1:14" ht="13.15" customHeight="1" x14ac:dyDescent="0.2">
      <c r="A7" s="13" t="s">
        <v>5</v>
      </c>
      <c r="B7" s="1">
        <f t="shared" ref="B7:B25" si="1">E7+H7+K7</f>
        <v>242990</v>
      </c>
      <c r="C7" s="1">
        <f t="shared" si="0"/>
        <v>243240.00000000009</v>
      </c>
      <c r="D7" s="22">
        <f t="shared" ref="D7:D26" si="2">IF(B7=0,"",B7/C7)</f>
        <v>0.99897220851833546</v>
      </c>
      <c r="E7" s="1">
        <v>59223</v>
      </c>
      <c r="F7" s="1">
        <v>60410</v>
      </c>
      <c r="G7" s="22">
        <f t="shared" ref="G7:G26" si="3">IF(E7=0,"",E7/F7)</f>
        <v>0.98035093527561668</v>
      </c>
      <c r="H7" s="1">
        <v>4114</v>
      </c>
      <c r="I7" s="1">
        <v>4630</v>
      </c>
      <c r="J7" s="22">
        <f t="shared" ref="J7:J26" si="4">IF(H7=0,"",H7/I7)</f>
        <v>0.88855291576673867</v>
      </c>
      <c r="K7" s="1">
        <v>179653</v>
      </c>
      <c r="L7" s="1">
        <v>178200.00000000009</v>
      </c>
      <c r="M7" s="22">
        <f t="shared" ref="M7:M26" si="5">IF(K7=0,"",K7/L7)</f>
        <v>1.008153759820426</v>
      </c>
      <c r="N7" s="5"/>
    </row>
    <row r="8" spans="1:14" ht="13.15" customHeight="1" x14ac:dyDescent="0.2">
      <c r="A8" s="13" t="s">
        <v>6</v>
      </c>
      <c r="B8" s="1">
        <f t="shared" si="1"/>
        <v>538251</v>
      </c>
      <c r="C8" s="1">
        <f t="shared" si="0"/>
        <v>578339.99999999988</v>
      </c>
      <c r="D8" s="22">
        <f t="shared" si="2"/>
        <v>0.93068264342774165</v>
      </c>
      <c r="E8" s="1">
        <v>46219</v>
      </c>
      <c r="F8" s="1">
        <v>53300</v>
      </c>
      <c r="G8" s="22">
        <f t="shared" si="3"/>
        <v>0.86714821763602257</v>
      </c>
      <c r="H8" s="1">
        <v>15564</v>
      </c>
      <c r="I8" s="1">
        <v>14459.999999999996</v>
      </c>
      <c r="J8" s="22">
        <f t="shared" si="4"/>
        <v>1.0763485477178425</v>
      </c>
      <c r="K8" s="1">
        <v>476468</v>
      </c>
      <c r="L8" s="1">
        <v>510579.99999999988</v>
      </c>
      <c r="M8" s="22">
        <f t="shared" si="5"/>
        <v>0.93318970582474858</v>
      </c>
      <c r="N8" s="5"/>
    </row>
    <row r="9" spans="1:14" ht="13.15" customHeight="1" x14ac:dyDescent="0.2">
      <c r="A9" s="13" t="s">
        <v>43</v>
      </c>
      <c r="B9" s="1">
        <f t="shared" si="1"/>
        <v>299749</v>
      </c>
      <c r="C9" s="1">
        <f t="shared" si="0"/>
        <v>323770.00000000006</v>
      </c>
      <c r="D9" s="22">
        <f t="shared" si="2"/>
        <v>0.92580844426599107</v>
      </c>
      <c r="E9" s="1">
        <v>33209</v>
      </c>
      <c r="F9" s="1">
        <v>36920</v>
      </c>
      <c r="G9" s="22">
        <f t="shared" si="3"/>
        <v>0.89948537378114846</v>
      </c>
      <c r="H9" s="1">
        <v>22489</v>
      </c>
      <c r="I9" s="1">
        <v>22319.999999999996</v>
      </c>
      <c r="J9" s="22">
        <f t="shared" si="4"/>
        <v>1.0075716845878138</v>
      </c>
      <c r="K9" s="1">
        <v>244051</v>
      </c>
      <c r="L9" s="1">
        <v>264530.00000000006</v>
      </c>
      <c r="M9" s="22">
        <f t="shared" si="5"/>
        <v>0.9225834498922616</v>
      </c>
      <c r="N9" s="5"/>
    </row>
    <row r="10" spans="1:14" ht="13.15" customHeight="1" x14ac:dyDescent="0.2">
      <c r="A10" s="13" t="s">
        <v>7</v>
      </c>
      <c r="B10" s="1">
        <f t="shared" si="1"/>
        <v>561413</v>
      </c>
      <c r="C10" s="1">
        <f t="shared" si="0"/>
        <v>574570</v>
      </c>
      <c r="D10" s="22">
        <f t="shared" si="2"/>
        <v>0.97710113650207986</v>
      </c>
      <c r="E10" s="1">
        <v>83053</v>
      </c>
      <c r="F10" s="1">
        <v>89880.000000000029</v>
      </c>
      <c r="G10" s="22">
        <f t="shared" si="3"/>
        <v>0.92404316866933656</v>
      </c>
      <c r="H10" s="1">
        <v>141821</v>
      </c>
      <c r="I10" s="1">
        <v>121130.00000000003</v>
      </c>
      <c r="J10" s="22">
        <f t="shared" si="4"/>
        <v>1.1708164781639558</v>
      </c>
      <c r="K10" s="1">
        <v>336539</v>
      </c>
      <c r="L10" s="1">
        <v>363559.99999999994</v>
      </c>
      <c r="M10" s="22">
        <f t="shared" si="5"/>
        <v>0.92567664209484002</v>
      </c>
      <c r="N10" s="5"/>
    </row>
    <row r="11" spans="1:14" ht="13.15" customHeight="1" x14ac:dyDescent="0.2">
      <c r="A11" s="13" t="s">
        <v>44</v>
      </c>
      <c r="B11" s="1">
        <f t="shared" si="1"/>
        <v>165608</v>
      </c>
      <c r="C11" s="1">
        <f t="shared" si="0"/>
        <v>167770</v>
      </c>
      <c r="D11" s="22">
        <f t="shared" si="2"/>
        <v>0.98711330988853785</v>
      </c>
      <c r="E11" s="1">
        <v>43373</v>
      </c>
      <c r="F11" s="1">
        <v>43650.000000000007</v>
      </c>
      <c r="G11" s="22">
        <f t="shared" si="3"/>
        <v>0.99365406643757148</v>
      </c>
      <c r="H11" s="1">
        <v>6117</v>
      </c>
      <c r="I11" s="1">
        <v>6560</v>
      </c>
      <c r="J11" s="22">
        <f t="shared" si="4"/>
        <v>0.93246951219512197</v>
      </c>
      <c r="K11" s="1">
        <v>116118</v>
      </c>
      <c r="L11" s="1">
        <v>117560</v>
      </c>
      <c r="M11" s="22">
        <f t="shared" si="5"/>
        <v>0.98773392310309627</v>
      </c>
      <c r="N11" s="5"/>
    </row>
    <row r="12" spans="1:14" ht="13.15" customHeight="1" x14ac:dyDescent="0.2">
      <c r="A12" s="13" t="s">
        <v>8</v>
      </c>
      <c r="B12" s="1">
        <f t="shared" si="1"/>
        <v>149647</v>
      </c>
      <c r="C12" s="1">
        <f t="shared" si="0"/>
        <v>151540</v>
      </c>
      <c r="D12" s="22">
        <f t="shared" si="2"/>
        <v>0.98750824864722186</v>
      </c>
      <c r="E12" s="1">
        <v>24383</v>
      </c>
      <c r="F12" s="1">
        <v>26410</v>
      </c>
      <c r="G12" s="22">
        <f t="shared" si="3"/>
        <v>0.92324876940552825</v>
      </c>
      <c r="H12" s="1">
        <v>11821</v>
      </c>
      <c r="I12" s="1">
        <v>11900</v>
      </c>
      <c r="J12" s="22">
        <f t="shared" si="4"/>
        <v>0.99336134453781511</v>
      </c>
      <c r="K12" s="1">
        <v>113443</v>
      </c>
      <c r="L12" s="1">
        <v>113230</v>
      </c>
      <c r="M12" s="22">
        <f t="shared" si="5"/>
        <v>1.0018811269098296</v>
      </c>
      <c r="N12" s="5"/>
    </row>
    <row r="13" spans="1:14" ht="13.15" customHeight="1" x14ac:dyDescent="0.2">
      <c r="A13" s="13" t="s">
        <v>9</v>
      </c>
      <c r="B13" s="1">
        <f t="shared" si="1"/>
        <v>108673</v>
      </c>
      <c r="C13" s="1">
        <f t="shared" si="0"/>
        <v>111210.00000000003</v>
      </c>
      <c r="D13" s="22">
        <f t="shared" si="2"/>
        <v>0.97718730330006265</v>
      </c>
      <c r="E13" s="1">
        <v>37532</v>
      </c>
      <c r="F13" s="1">
        <v>38700.000000000022</v>
      </c>
      <c r="G13" s="22">
        <f t="shared" si="3"/>
        <v>0.96981912144702787</v>
      </c>
      <c r="H13" s="1">
        <v>2713</v>
      </c>
      <c r="I13" s="1">
        <v>2660</v>
      </c>
      <c r="J13" s="22">
        <f t="shared" si="4"/>
        <v>1.0199248120300752</v>
      </c>
      <c r="K13" s="1">
        <v>68428</v>
      </c>
      <c r="L13" s="1">
        <v>69850</v>
      </c>
      <c r="M13" s="22">
        <f t="shared" si="5"/>
        <v>0.97964209019327131</v>
      </c>
      <c r="N13" s="5"/>
    </row>
    <row r="14" spans="1:14" ht="13.15" customHeight="1" x14ac:dyDescent="0.2">
      <c r="A14" s="13" t="s">
        <v>45</v>
      </c>
      <c r="B14" s="1">
        <f t="shared" si="1"/>
        <v>171679</v>
      </c>
      <c r="C14" s="1">
        <f t="shared" si="0"/>
        <v>182110</v>
      </c>
      <c r="D14" s="22">
        <f t="shared" si="2"/>
        <v>0.94272143210147707</v>
      </c>
      <c r="E14" s="1">
        <v>30733</v>
      </c>
      <c r="F14" s="1">
        <v>36799.999999999985</v>
      </c>
      <c r="G14" s="22">
        <f t="shared" si="3"/>
        <v>0.83513586956521768</v>
      </c>
      <c r="H14" s="1">
        <v>5243</v>
      </c>
      <c r="I14" s="1">
        <v>5610</v>
      </c>
      <c r="J14" s="22">
        <f t="shared" si="4"/>
        <v>0.93458110516934045</v>
      </c>
      <c r="K14" s="1">
        <v>135703</v>
      </c>
      <c r="L14" s="1">
        <v>139700</v>
      </c>
      <c r="M14" s="22">
        <f t="shared" si="5"/>
        <v>0.97138869005010742</v>
      </c>
      <c r="N14" s="5"/>
    </row>
    <row r="15" spans="1:14" ht="13.15" customHeight="1" x14ac:dyDescent="0.2">
      <c r="A15" s="13" t="s">
        <v>10</v>
      </c>
      <c r="B15" s="1">
        <f t="shared" si="1"/>
        <v>150959</v>
      </c>
      <c r="C15" s="1">
        <f t="shared" si="0"/>
        <v>152680</v>
      </c>
      <c r="D15" s="22">
        <f t="shared" si="2"/>
        <v>0.98872805868483105</v>
      </c>
      <c r="E15" s="1">
        <v>14565</v>
      </c>
      <c r="F15" s="1">
        <v>16289.999999999998</v>
      </c>
      <c r="G15" s="22">
        <f t="shared" si="3"/>
        <v>0.89410681399631686</v>
      </c>
      <c r="H15" s="1">
        <v>2342</v>
      </c>
      <c r="I15" s="1">
        <v>2660</v>
      </c>
      <c r="J15" s="22">
        <f t="shared" si="4"/>
        <v>0.88045112781954882</v>
      </c>
      <c r="K15" s="1">
        <v>134052</v>
      </c>
      <c r="L15" s="1">
        <v>133730</v>
      </c>
      <c r="M15" s="22">
        <f t="shared" si="5"/>
        <v>1.0024078366858595</v>
      </c>
      <c r="N15" s="5"/>
    </row>
    <row r="16" spans="1:14" ht="13.15" customHeight="1" x14ac:dyDescent="0.2">
      <c r="A16" s="13" t="s">
        <v>11</v>
      </c>
      <c r="B16" s="1">
        <f t="shared" si="1"/>
        <v>182856</v>
      </c>
      <c r="C16" s="1">
        <f t="shared" si="0"/>
        <v>183250</v>
      </c>
      <c r="D16" s="22">
        <f t="shared" si="2"/>
        <v>0.99784993178717596</v>
      </c>
      <c r="E16" s="1">
        <v>63833</v>
      </c>
      <c r="F16" s="1">
        <v>61480.000000000015</v>
      </c>
      <c r="G16" s="22">
        <f t="shared" si="3"/>
        <v>1.0382726089785295</v>
      </c>
      <c r="H16" s="1">
        <v>3522</v>
      </c>
      <c r="I16" s="1">
        <v>3949.9999999999986</v>
      </c>
      <c r="J16" s="22">
        <f t="shared" si="4"/>
        <v>0.89164556962025343</v>
      </c>
      <c r="K16" s="1">
        <v>115501</v>
      </c>
      <c r="L16" s="1">
        <v>117819.99999999999</v>
      </c>
      <c r="M16" s="22">
        <f t="shared" si="5"/>
        <v>0.98031743337294186</v>
      </c>
      <c r="N16" s="5"/>
    </row>
    <row r="17" spans="1:17" ht="13.15" customHeight="1" x14ac:dyDescent="0.2">
      <c r="A17" s="13" t="s">
        <v>12</v>
      </c>
      <c r="B17" s="1">
        <f t="shared" si="1"/>
        <v>59153</v>
      </c>
      <c r="C17" s="1">
        <f t="shared" si="0"/>
        <v>60464.999999999978</v>
      </c>
      <c r="D17" s="22">
        <f t="shared" si="2"/>
        <v>0.97830149673364797</v>
      </c>
      <c r="E17" s="1">
        <v>4543</v>
      </c>
      <c r="F17" s="1">
        <v>5420</v>
      </c>
      <c r="G17" s="22">
        <f t="shared" si="3"/>
        <v>0.83819188191881921</v>
      </c>
      <c r="H17" s="1">
        <v>1009</v>
      </c>
      <c r="I17" s="1">
        <v>715</v>
      </c>
      <c r="J17" s="22">
        <f t="shared" si="4"/>
        <v>1.4111888111888111</v>
      </c>
      <c r="K17" s="1">
        <v>53601</v>
      </c>
      <c r="L17" s="1">
        <v>54329.999999999978</v>
      </c>
      <c r="M17" s="22">
        <f t="shared" si="5"/>
        <v>0.98658199889563813</v>
      </c>
      <c r="N17" s="5"/>
    </row>
    <row r="18" spans="1:17" ht="13.15" customHeight="1" x14ac:dyDescent="0.2">
      <c r="A18" s="13" t="s">
        <v>13</v>
      </c>
      <c r="B18" s="1">
        <f t="shared" si="1"/>
        <v>317372</v>
      </c>
      <c r="C18" s="1">
        <f t="shared" si="0"/>
        <v>335990.00000000006</v>
      </c>
      <c r="D18" s="22">
        <f t="shared" si="2"/>
        <v>0.94458763653680156</v>
      </c>
      <c r="E18" s="1">
        <v>29534</v>
      </c>
      <c r="F18" s="1">
        <v>34080</v>
      </c>
      <c r="G18" s="22">
        <f t="shared" si="3"/>
        <v>0.8666079812206573</v>
      </c>
      <c r="H18" s="1">
        <v>7144</v>
      </c>
      <c r="I18" s="1">
        <v>7050.0000000000018</v>
      </c>
      <c r="J18" s="22">
        <f t="shared" si="4"/>
        <v>1.013333333333333</v>
      </c>
      <c r="K18" s="1">
        <v>280694</v>
      </c>
      <c r="L18" s="1">
        <v>294860.00000000006</v>
      </c>
      <c r="M18" s="22">
        <f t="shared" si="5"/>
        <v>0.95195686088313081</v>
      </c>
      <c r="N18" s="5"/>
    </row>
    <row r="19" spans="1:17" ht="13.15" customHeight="1" x14ac:dyDescent="0.2">
      <c r="A19" s="13" t="s">
        <v>14</v>
      </c>
      <c r="B19" s="1">
        <f t="shared" si="1"/>
        <v>48860</v>
      </c>
      <c r="C19" s="1">
        <f t="shared" si="0"/>
        <v>49685</v>
      </c>
      <c r="D19" s="22">
        <f t="shared" si="2"/>
        <v>0.98339539096306727</v>
      </c>
      <c r="E19" s="1">
        <v>24586</v>
      </c>
      <c r="F19" s="1">
        <v>24920</v>
      </c>
      <c r="G19" s="22">
        <f t="shared" si="3"/>
        <v>0.98659711075441414</v>
      </c>
      <c r="H19" s="1">
        <v>1007</v>
      </c>
      <c r="I19" s="1">
        <v>1270</v>
      </c>
      <c r="J19" s="22">
        <f t="shared" si="4"/>
        <v>0.79291338582677162</v>
      </c>
      <c r="K19" s="1">
        <v>23267</v>
      </c>
      <c r="L19" s="1">
        <v>23495.000000000004</v>
      </c>
      <c r="M19" s="22">
        <f t="shared" si="5"/>
        <v>0.99029580761864211</v>
      </c>
      <c r="N19" s="5"/>
    </row>
    <row r="20" spans="1:17" ht="13.15" customHeight="1" x14ac:dyDescent="0.2">
      <c r="A20" s="13" t="s">
        <v>15</v>
      </c>
      <c r="B20" s="1">
        <f t="shared" si="1"/>
        <v>116280</v>
      </c>
      <c r="C20" s="1">
        <f t="shared" si="0"/>
        <v>121460.00000000001</v>
      </c>
      <c r="D20" s="22">
        <f t="shared" si="2"/>
        <v>0.9573522147208956</v>
      </c>
      <c r="E20" s="1">
        <v>20566</v>
      </c>
      <c r="F20" s="1">
        <v>23589.999999999996</v>
      </c>
      <c r="G20" s="22">
        <f t="shared" si="3"/>
        <v>0.87181008902077162</v>
      </c>
      <c r="H20" s="1">
        <v>1513</v>
      </c>
      <c r="I20" s="1">
        <v>1550.0000000000002</v>
      </c>
      <c r="J20" s="22">
        <f t="shared" si="4"/>
        <v>0.97612903225806436</v>
      </c>
      <c r="K20" s="1">
        <v>94201</v>
      </c>
      <c r="L20" s="1">
        <v>96320.000000000015</v>
      </c>
      <c r="M20" s="22">
        <f t="shared" si="5"/>
        <v>0.9780004152823919</v>
      </c>
      <c r="N20" s="5"/>
    </row>
    <row r="21" spans="1:17" ht="13.15" customHeight="1" x14ac:dyDescent="0.2">
      <c r="A21" s="13" t="s">
        <v>16</v>
      </c>
      <c r="B21" s="1">
        <f t="shared" si="1"/>
        <v>407776</v>
      </c>
      <c r="C21" s="1">
        <f t="shared" si="0"/>
        <v>426369.99999999988</v>
      </c>
      <c r="D21" s="22">
        <f t="shared" si="2"/>
        <v>0.9563899899148629</v>
      </c>
      <c r="E21" s="1">
        <v>88858</v>
      </c>
      <c r="F21" s="1">
        <v>97500</v>
      </c>
      <c r="G21" s="22">
        <f t="shared" si="3"/>
        <v>0.91136410256410261</v>
      </c>
      <c r="H21" s="1">
        <v>12713</v>
      </c>
      <c r="I21" s="1">
        <v>13629.999999999998</v>
      </c>
      <c r="J21" s="22">
        <f t="shared" si="4"/>
        <v>0.9327219369038886</v>
      </c>
      <c r="K21" s="1">
        <v>306205</v>
      </c>
      <c r="L21" s="1">
        <v>315239.99999999988</v>
      </c>
      <c r="M21" s="22">
        <f t="shared" si="5"/>
        <v>0.97133929704352273</v>
      </c>
      <c r="N21" s="5"/>
    </row>
    <row r="22" spans="1:17" ht="13.15" customHeight="1" x14ac:dyDescent="0.2">
      <c r="A22" s="13" t="s">
        <v>17</v>
      </c>
      <c r="B22" s="1">
        <f t="shared" si="1"/>
        <v>46651</v>
      </c>
      <c r="C22" s="1">
        <f t="shared" si="0"/>
        <v>46445</v>
      </c>
      <c r="D22" s="22">
        <f t="shared" si="2"/>
        <v>1.0044353536440951</v>
      </c>
      <c r="E22" s="1">
        <v>8363</v>
      </c>
      <c r="F22" s="1">
        <v>8130</v>
      </c>
      <c r="G22" s="22">
        <f t="shared" si="3"/>
        <v>1.0286592865928659</v>
      </c>
      <c r="H22" s="1">
        <v>982</v>
      </c>
      <c r="I22" s="1">
        <v>944.99999999999977</v>
      </c>
      <c r="J22" s="22">
        <f t="shared" si="4"/>
        <v>1.0391534391534394</v>
      </c>
      <c r="K22" s="1">
        <v>37306</v>
      </c>
      <c r="L22" s="1">
        <v>37370</v>
      </c>
      <c r="M22" s="22">
        <f t="shared" si="5"/>
        <v>0.99828739630719832</v>
      </c>
      <c r="N22" s="5"/>
    </row>
    <row r="23" spans="1:17" ht="13.15" customHeight="1" x14ac:dyDescent="0.2">
      <c r="A23" s="13" t="s">
        <v>18</v>
      </c>
      <c r="B23" s="1">
        <f t="shared" si="1"/>
        <v>592493</v>
      </c>
      <c r="C23" s="1">
        <f t="shared" si="0"/>
        <v>639420.00000000012</v>
      </c>
      <c r="D23" s="22">
        <f t="shared" si="2"/>
        <v>0.92661005286040454</v>
      </c>
      <c r="E23" s="1">
        <v>52376</v>
      </c>
      <c r="F23" s="1">
        <v>63180.000000000029</v>
      </c>
      <c r="G23" s="22">
        <f t="shared" si="3"/>
        <v>0.8289965178854064</v>
      </c>
      <c r="H23" s="1">
        <v>45246</v>
      </c>
      <c r="I23" s="1">
        <v>45150.000000000007</v>
      </c>
      <c r="J23" s="22">
        <f t="shared" si="4"/>
        <v>1.002126245847176</v>
      </c>
      <c r="K23" s="1">
        <v>494871</v>
      </c>
      <c r="L23" s="1">
        <v>531090.00000000012</v>
      </c>
      <c r="M23" s="22">
        <f t="shared" si="5"/>
        <v>0.93180251934700309</v>
      </c>
      <c r="N23" s="5"/>
    </row>
    <row r="24" spans="1:17" ht="13.15" customHeight="1" x14ac:dyDescent="0.2">
      <c r="A24" s="13" t="s">
        <v>19</v>
      </c>
      <c r="B24" s="1">
        <f t="shared" si="1"/>
        <v>30899</v>
      </c>
      <c r="C24" s="1">
        <f t="shared" si="0"/>
        <v>32464.999999999996</v>
      </c>
      <c r="D24" s="22">
        <f t="shared" si="2"/>
        <v>0.95176343754812887</v>
      </c>
      <c r="E24" s="1">
        <v>3462</v>
      </c>
      <c r="F24" s="1">
        <v>3969.9999999999995</v>
      </c>
      <c r="G24" s="22">
        <f t="shared" si="3"/>
        <v>0.87204030226700258</v>
      </c>
      <c r="H24" s="1">
        <v>318</v>
      </c>
      <c r="I24" s="1">
        <v>399.99999999999994</v>
      </c>
      <c r="J24" s="22">
        <f t="shared" si="4"/>
        <v>0.79500000000000015</v>
      </c>
      <c r="K24" s="1">
        <v>27119</v>
      </c>
      <c r="L24" s="1">
        <v>28094.999999999996</v>
      </c>
      <c r="M24" s="22">
        <f t="shared" si="5"/>
        <v>0.96526072254849626</v>
      </c>
      <c r="N24" s="5"/>
    </row>
    <row r="25" spans="1:17" ht="13.15" customHeight="1" x14ac:dyDescent="0.2">
      <c r="A25" s="13" t="s">
        <v>20</v>
      </c>
      <c r="B25" s="1">
        <f t="shared" si="1"/>
        <v>64916</v>
      </c>
      <c r="C25" s="1">
        <f t="shared" si="0"/>
        <v>65495.000000000015</v>
      </c>
      <c r="D25" s="22">
        <f t="shared" si="2"/>
        <v>0.99115963050614531</v>
      </c>
      <c r="E25" s="1">
        <v>17063</v>
      </c>
      <c r="F25" s="1">
        <v>17490</v>
      </c>
      <c r="G25" s="22">
        <f t="shared" si="3"/>
        <v>0.97558604917095482</v>
      </c>
      <c r="H25" s="1">
        <v>1704</v>
      </c>
      <c r="I25" s="1">
        <v>1715</v>
      </c>
      <c r="J25" s="22">
        <f t="shared" si="4"/>
        <v>0.99358600583090384</v>
      </c>
      <c r="K25" s="1">
        <v>46149</v>
      </c>
      <c r="L25" s="1">
        <v>46290.000000000015</v>
      </c>
      <c r="M25" s="22">
        <f t="shared" si="5"/>
        <v>0.99695398574206062</v>
      </c>
      <c r="N25" s="5"/>
    </row>
    <row r="26" spans="1:17" ht="13.15" customHeight="1" x14ac:dyDescent="0.2">
      <c r="A26" s="19" t="s">
        <v>21</v>
      </c>
      <c r="B26" s="20">
        <f t="shared" ref="B26:C26" si="6">E26+H26+K26</f>
        <v>4715811</v>
      </c>
      <c r="C26" s="20">
        <f t="shared" si="6"/>
        <v>5000905</v>
      </c>
      <c r="D26" s="21">
        <f t="shared" si="2"/>
        <v>0.94299151853514518</v>
      </c>
      <c r="E26" s="20">
        <v>718427</v>
      </c>
      <c r="F26" s="20">
        <v>786150</v>
      </c>
      <c r="G26" s="21">
        <f t="shared" si="3"/>
        <v>0.91385486230363167</v>
      </c>
      <c r="H26" s="20">
        <v>343134</v>
      </c>
      <c r="I26" s="20">
        <v>324755.00000000006</v>
      </c>
      <c r="J26" s="21">
        <f t="shared" si="4"/>
        <v>1.056593431971794</v>
      </c>
      <c r="K26" s="20">
        <v>3654250</v>
      </c>
      <c r="L26" s="20">
        <v>3890000</v>
      </c>
      <c r="M26" s="21">
        <f t="shared" si="5"/>
        <v>0.93939588688946019</v>
      </c>
      <c r="N26" s="5"/>
    </row>
    <row r="28" spans="1:17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">
      <c r="A29" s="3" t="s">
        <v>46</v>
      </c>
    </row>
    <row r="32" spans="1:17" x14ac:dyDescent="0.2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0" width="9.42578125" style="3" customWidth="1"/>
    <col min="11" max="16384" width="9.140625" style="3"/>
  </cols>
  <sheetData>
    <row r="1" spans="1:10" ht="15" x14ac:dyDescent="0.2">
      <c r="A1" s="24" t="str">
        <f>SUBSTITUTE(Ethnicity!A1,"Ethnicity","Gender")</f>
        <v>Access to Primary Care by Gender (January 2020)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2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B3" s="2"/>
      <c r="C3" s="2"/>
      <c r="D3" s="2"/>
      <c r="E3" s="2"/>
      <c r="F3" s="2"/>
      <c r="G3" s="2"/>
      <c r="H3" s="2"/>
      <c r="I3" s="2"/>
      <c r="J3" s="2"/>
    </row>
    <row r="4" spans="1:10" ht="13.15" customHeight="1" x14ac:dyDescent="0.2">
      <c r="B4" s="14" t="s">
        <v>0</v>
      </c>
      <c r="C4" s="15"/>
      <c r="D4" s="15"/>
      <c r="E4" s="14" t="s">
        <v>23</v>
      </c>
      <c r="F4" s="15"/>
      <c r="G4" s="15"/>
      <c r="H4" s="14" t="s">
        <v>24</v>
      </c>
      <c r="I4" s="15"/>
      <c r="J4" s="15"/>
    </row>
    <row r="5" spans="1:10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</row>
    <row r="6" spans="1:10" ht="13.15" customHeight="1" x14ac:dyDescent="0.2">
      <c r="A6" s="13" t="s">
        <v>4</v>
      </c>
      <c r="B6" s="1">
        <f>E6+H6</f>
        <v>459586</v>
      </c>
      <c r="C6" s="1">
        <f t="shared" ref="C6:C25" si="0">F6+I6</f>
        <v>554630</v>
      </c>
      <c r="D6" s="22">
        <f>IF(B6=0,"",B6/C6)</f>
        <v>0.82863530642049654</v>
      </c>
      <c r="E6" s="25">
        <v>236815</v>
      </c>
      <c r="F6" s="25">
        <v>280010</v>
      </c>
      <c r="G6" s="22">
        <f>IF(E6=0,"",E6/F6)</f>
        <v>0.84573765222670616</v>
      </c>
      <c r="H6" s="25">
        <v>222771</v>
      </c>
      <c r="I6" s="25">
        <v>274620.00000000006</v>
      </c>
      <c r="J6" s="22">
        <f>IF(H6=0,"",H6/I6)</f>
        <v>0.81119729080183511</v>
      </c>
    </row>
    <row r="7" spans="1:10" ht="13.15" customHeight="1" x14ac:dyDescent="0.2">
      <c r="A7" s="13" t="s">
        <v>5</v>
      </c>
      <c r="B7" s="1">
        <f t="shared" ref="B7:B25" si="1">E7+H7</f>
        <v>242990</v>
      </c>
      <c r="C7" s="1">
        <f t="shared" si="0"/>
        <v>243240.00000000006</v>
      </c>
      <c r="D7" s="22">
        <f t="shared" ref="D7:D26" si="2">IF(B7=0,"",B7/C7)</f>
        <v>0.99897220851833557</v>
      </c>
      <c r="E7" s="25">
        <v>126491</v>
      </c>
      <c r="F7" s="25">
        <v>124410.00000000004</v>
      </c>
      <c r="G7" s="22">
        <f t="shared" ref="G7:G26" si="3">IF(E7=0,"",E7/F7)</f>
        <v>1.0167269512097095</v>
      </c>
      <c r="H7" s="25">
        <v>116499</v>
      </c>
      <c r="I7" s="25">
        <v>118830.00000000003</v>
      </c>
      <c r="J7" s="22">
        <f t="shared" ref="J7:J26" si="4">IF(H7=0,"",H7/I7)</f>
        <v>0.9803837414794242</v>
      </c>
    </row>
    <row r="8" spans="1:10" ht="13.15" customHeight="1" x14ac:dyDescent="0.2">
      <c r="A8" s="13" t="s">
        <v>6</v>
      </c>
      <c r="B8" s="1">
        <f t="shared" si="1"/>
        <v>538251</v>
      </c>
      <c r="C8" s="1">
        <f t="shared" si="0"/>
        <v>578340.00000000023</v>
      </c>
      <c r="D8" s="22">
        <f t="shared" si="2"/>
        <v>0.9306826434277411</v>
      </c>
      <c r="E8" s="25">
        <v>275039</v>
      </c>
      <c r="F8" s="25">
        <v>288100.00000000017</v>
      </c>
      <c r="G8" s="22">
        <f t="shared" si="3"/>
        <v>0.95466504685872899</v>
      </c>
      <c r="H8" s="25">
        <v>263212</v>
      </c>
      <c r="I8" s="25">
        <v>290240</v>
      </c>
      <c r="J8" s="22">
        <f t="shared" si="4"/>
        <v>0.90687706725468575</v>
      </c>
    </row>
    <row r="9" spans="1:10" ht="13.15" customHeight="1" x14ac:dyDescent="0.2">
      <c r="A9" s="13" t="s">
        <v>43</v>
      </c>
      <c r="B9" s="1">
        <f t="shared" si="1"/>
        <v>299749</v>
      </c>
      <c r="C9" s="1">
        <f t="shared" si="0"/>
        <v>323770</v>
      </c>
      <c r="D9" s="22">
        <f t="shared" si="2"/>
        <v>0.92580844426599129</v>
      </c>
      <c r="E9" s="25">
        <v>156324</v>
      </c>
      <c r="F9" s="25">
        <v>165800.00000000003</v>
      </c>
      <c r="G9" s="22">
        <f t="shared" si="3"/>
        <v>0.94284680337756321</v>
      </c>
      <c r="H9" s="25">
        <v>143425</v>
      </c>
      <c r="I9" s="25">
        <v>157970</v>
      </c>
      <c r="J9" s="22">
        <f t="shared" si="4"/>
        <v>0.90792555548521869</v>
      </c>
    </row>
    <row r="10" spans="1:10" ht="13.15" customHeight="1" x14ac:dyDescent="0.2">
      <c r="A10" s="13" t="s">
        <v>7</v>
      </c>
      <c r="B10" s="1">
        <f t="shared" si="1"/>
        <v>561413</v>
      </c>
      <c r="C10" s="1">
        <f t="shared" si="0"/>
        <v>574569.99999999988</v>
      </c>
      <c r="D10" s="22">
        <f t="shared" si="2"/>
        <v>0.97710113650207997</v>
      </c>
      <c r="E10" s="25">
        <v>286616</v>
      </c>
      <c r="F10" s="25">
        <v>290849.99999999994</v>
      </c>
      <c r="G10" s="22">
        <f t="shared" si="3"/>
        <v>0.98544266804194625</v>
      </c>
      <c r="H10" s="25">
        <v>274797</v>
      </c>
      <c r="I10" s="25">
        <v>283719.99999999994</v>
      </c>
      <c r="J10" s="22">
        <f t="shared" si="4"/>
        <v>0.96854997885238991</v>
      </c>
    </row>
    <row r="11" spans="1:10" ht="13.15" customHeight="1" x14ac:dyDescent="0.2">
      <c r="A11" s="13" t="s">
        <v>44</v>
      </c>
      <c r="B11" s="1">
        <f t="shared" si="1"/>
        <v>165608</v>
      </c>
      <c r="C11" s="1">
        <f t="shared" si="0"/>
        <v>167770.00000000003</v>
      </c>
      <c r="D11" s="22">
        <f t="shared" si="2"/>
        <v>0.98711330988853774</v>
      </c>
      <c r="E11" s="25">
        <v>86210</v>
      </c>
      <c r="F11" s="25">
        <v>86070.000000000029</v>
      </c>
      <c r="G11" s="22">
        <f t="shared" si="3"/>
        <v>1.0016265830138256</v>
      </c>
      <c r="H11" s="25">
        <v>79398</v>
      </c>
      <c r="I11" s="25">
        <v>81700</v>
      </c>
      <c r="J11" s="22">
        <f t="shared" si="4"/>
        <v>0.97182374541003669</v>
      </c>
    </row>
    <row r="12" spans="1:10" ht="13.15" customHeight="1" x14ac:dyDescent="0.2">
      <c r="A12" s="13" t="s">
        <v>8</v>
      </c>
      <c r="B12" s="1">
        <f t="shared" si="1"/>
        <v>149647</v>
      </c>
      <c r="C12" s="1">
        <f t="shared" si="0"/>
        <v>151540</v>
      </c>
      <c r="D12" s="22">
        <f t="shared" si="2"/>
        <v>0.98750824864722186</v>
      </c>
      <c r="E12" s="25">
        <v>76838</v>
      </c>
      <c r="F12" s="25">
        <v>76980</v>
      </c>
      <c r="G12" s="22">
        <f t="shared" si="3"/>
        <v>0.99815536502987789</v>
      </c>
      <c r="H12" s="25">
        <v>72809</v>
      </c>
      <c r="I12" s="25">
        <v>74560</v>
      </c>
      <c r="J12" s="22">
        <f t="shared" si="4"/>
        <v>0.97651555793991418</v>
      </c>
    </row>
    <row r="13" spans="1:10" ht="13.15" customHeight="1" x14ac:dyDescent="0.2">
      <c r="A13" s="13" t="s">
        <v>9</v>
      </c>
      <c r="B13" s="1">
        <f t="shared" si="1"/>
        <v>108673</v>
      </c>
      <c r="C13" s="1">
        <f t="shared" si="0"/>
        <v>111210</v>
      </c>
      <c r="D13" s="22">
        <f t="shared" si="2"/>
        <v>0.97718730330006298</v>
      </c>
      <c r="E13" s="25">
        <v>55963</v>
      </c>
      <c r="F13" s="25">
        <v>56399.999999999993</v>
      </c>
      <c r="G13" s="22">
        <f t="shared" si="3"/>
        <v>0.99225177304964551</v>
      </c>
      <c r="H13" s="25">
        <v>52710</v>
      </c>
      <c r="I13" s="25">
        <v>54810.000000000007</v>
      </c>
      <c r="J13" s="22">
        <f t="shared" si="4"/>
        <v>0.96168582375478917</v>
      </c>
    </row>
    <row r="14" spans="1:10" ht="13.15" customHeight="1" x14ac:dyDescent="0.2">
      <c r="A14" s="13" t="s">
        <v>45</v>
      </c>
      <c r="B14" s="1">
        <f t="shared" si="1"/>
        <v>171679</v>
      </c>
      <c r="C14" s="1">
        <f t="shared" si="0"/>
        <v>182110</v>
      </c>
      <c r="D14" s="22">
        <f t="shared" si="2"/>
        <v>0.94272143210147707</v>
      </c>
      <c r="E14" s="25">
        <v>89877</v>
      </c>
      <c r="F14" s="25">
        <v>93159.999999999971</v>
      </c>
      <c r="G14" s="22">
        <f t="shared" si="3"/>
        <v>0.96475955345641939</v>
      </c>
      <c r="H14" s="25">
        <v>81802</v>
      </c>
      <c r="I14" s="25">
        <v>88950.000000000015</v>
      </c>
      <c r="J14" s="22">
        <f t="shared" si="4"/>
        <v>0.91964024732996053</v>
      </c>
    </row>
    <row r="15" spans="1:10" ht="13.15" customHeight="1" x14ac:dyDescent="0.2">
      <c r="A15" s="13" t="s">
        <v>10</v>
      </c>
      <c r="B15" s="1">
        <f t="shared" si="1"/>
        <v>150959</v>
      </c>
      <c r="C15" s="1">
        <f t="shared" si="0"/>
        <v>152680.00000000003</v>
      </c>
      <c r="D15" s="22">
        <f t="shared" si="2"/>
        <v>0.98872805868483082</v>
      </c>
      <c r="E15" s="25">
        <v>77155</v>
      </c>
      <c r="F15" s="25">
        <v>77290.000000000015</v>
      </c>
      <c r="G15" s="22">
        <f t="shared" si="3"/>
        <v>0.9982533316082286</v>
      </c>
      <c r="H15" s="25">
        <v>73804</v>
      </c>
      <c r="I15" s="25">
        <v>75390.000000000015</v>
      </c>
      <c r="J15" s="22">
        <f t="shared" si="4"/>
        <v>0.97896272715214205</v>
      </c>
    </row>
    <row r="16" spans="1:10" ht="13.15" customHeight="1" x14ac:dyDescent="0.2">
      <c r="A16" s="13" t="s">
        <v>11</v>
      </c>
      <c r="B16" s="1">
        <f t="shared" si="1"/>
        <v>182856</v>
      </c>
      <c r="C16" s="1">
        <f t="shared" si="0"/>
        <v>183250</v>
      </c>
      <c r="D16" s="22">
        <f t="shared" si="2"/>
        <v>0.99784993178717596</v>
      </c>
      <c r="E16" s="25">
        <v>93321</v>
      </c>
      <c r="F16" s="25">
        <v>92730</v>
      </c>
      <c r="G16" s="22">
        <f t="shared" si="3"/>
        <v>1.0063733419605305</v>
      </c>
      <c r="H16" s="25">
        <v>89535</v>
      </c>
      <c r="I16" s="25">
        <v>90520</v>
      </c>
      <c r="J16" s="22">
        <f t="shared" si="4"/>
        <v>0.9891184268669907</v>
      </c>
    </row>
    <row r="17" spans="1:13" ht="13.15" customHeight="1" x14ac:dyDescent="0.2">
      <c r="A17" s="13" t="s">
        <v>12</v>
      </c>
      <c r="B17" s="1">
        <f t="shared" si="1"/>
        <v>59153</v>
      </c>
      <c r="C17" s="1">
        <f t="shared" si="0"/>
        <v>60465.000000000007</v>
      </c>
      <c r="D17" s="22">
        <f t="shared" si="2"/>
        <v>0.97830149673364741</v>
      </c>
      <c r="E17" s="25">
        <v>29832</v>
      </c>
      <c r="F17" s="25">
        <v>30490.000000000004</v>
      </c>
      <c r="G17" s="22">
        <f t="shared" si="3"/>
        <v>0.97841915382092481</v>
      </c>
      <c r="H17" s="25">
        <v>29321</v>
      </c>
      <c r="I17" s="25">
        <v>29975.000000000004</v>
      </c>
      <c r="J17" s="22">
        <f t="shared" si="4"/>
        <v>0.97818181818181804</v>
      </c>
    </row>
    <row r="18" spans="1:13" ht="13.15" customHeight="1" x14ac:dyDescent="0.2">
      <c r="A18" s="13" t="s">
        <v>13</v>
      </c>
      <c r="B18" s="1">
        <f t="shared" si="1"/>
        <v>317372</v>
      </c>
      <c r="C18" s="1">
        <f t="shared" si="0"/>
        <v>335990.00000000006</v>
      </c>
      <c r="D18" s="22">
        <f t="shared" si="2"/>
        <v>0.94458763653680156</v>
      </c>
      <c r="E18" s="25">
        <v>161717</v>
      </c>
      <c r="F18" s="25">
        <v>169210.00000000003</v>
      </c>
      <c r="G18" s="22">
        <f t="shared" si="3"/>
        <v>0.95571774717806257</v>
      </c>
      <c r="H18" s="25">
        <v>155655</v>
      </c>
      <c r="I18" s="25">
        <v>166780.00000000003</v>
      </c>
      <c r="J18" s="22">
        <f t="shared" si="4"/>
        <v>0.93329535915577388</v>
      </c>
    </row>
    <row r="19" spans="1:13" ht="13.15" customHeight="1" x14ac:dyDescent="0.2">
      <c r="A19" s="13" t="s">
        <v>14</v>
      </c>
      <c r="B19" s="1">
        <f t="shared" si="1"/>
        <v>48860</v>
      </c>
      <c r="C19" s="1">
        <f t="shared" si="0"/>
        <v>49685</v>
      </c>
      <c r="D19" s="22">
        <f t="shared" si="2"/>
        <v>0.98339539096306727</v>
      </c>
      <c r="E19" s="25">
        <v>25100</v>
      </c>
      <c r="F19" s="25">
        <v>25324.999999999996</v>
      </c>
      <c r="G19" s="22">
        <f t="shared" si="3"/>
        <v>0.99111549851924985</v>
      </c>
      <c r="H19" s="25">
        <v>23760</v>
      </c>
      <c r="I19" s="25">
        <v>24360.000000000004</v>
      </c>
      <c r="J19" s="22">
        <f t="shared" si="4"/>
        <v>0.97536945812807863</v>
      </c>
    </row>
    <row r="20" spans="1:13" ht="13.15" customHeight="1" x14ac:dyDescent="0.2">
      <c r="A20" s="13" t="s">
        <v>15</v>
      </c>
      <c r="B20" s="1">
        <f t="shared" si="1"/>
        <v>116280</v>
      </c>
      <c r="C20" s="1">
        <f t="shared" si="0"/>
        <v>121460.00000000003</v>
      </c>
      <c r="D20" s="22">
        <f t="shared" si="2"/>
        <v>0.95735221472089549</v>
      </c>
      <c r="E20" s="25">
        <v>59831</v>
      </c>
      <c r="F20" s="25">
        <v>61285.000000000036</v>
      </c>
      <c r="G20" s="22">
        <f t="shared" si="3"/>
        <v>0.9762747817573626</v>
      </c>
      <c r="H20" s="25">
        <v>56449</v>
      </c>
      <c r="I20" s="25">
        <v>60174.999999999993</v>
      </c>
      <c r="J20" s="22">
        <f t="shared" si="4"/>
        <v>0.93808059825508938</v>
      </c>
    </row>
    <row r="21" spans="1:13" ht="13.15" customHeight="1" x14ac:dyDescent="0.2">
      <c r="A21" s="13" t="s">
        <v>16</v>
      </c>
      <c r="B21" s="1">
        <f t="shared" si="1"/>
        <v>407776</v>
      </c>
      <c r="C21" s="1">
        <f t="shared" si="0"/>
        <v>426370</v>
      </c>
      <c r="D21" s="22">
        <f t="shared" si="2"/>
        <v>0.95638998991486268</v>
      </c>
      <c r="E21" s="25">
        <v>209348</v>
      </c>
      <c r="F21" s="25">
        <v>215779.99999999997</v>
      </c>
      <c r="G21" s="22">
        <f t="shared" si="3"/>
        <v>0.97019186208175001</v>
      </c>
      <c r="H21" s="25">
        <v>198428</v>
      </c>
      <c r="I21" s="25">
        <v>210590.00000000003</v>
      </c>
      <c r="J21" s="22">
        <f t="shared" si="4"/>
        <v>0.94224796998907823</v>
      </c>
    </row>
    <row r="22" spans="1:13" ht="13.15" customHeight="1" x14ac:dyDescent="0.2">
      <c r="A22" s="13" t="s">
        <v>17</v>
      </c>
      <c r="B22" s="1">
        <f t="shared" si="1"/>
        <v>46651</v>
      </c>
      <c r="C22" s="1">
        <f t="shared" si="0"/>
        <v>46445.000000000007</v>
      </c>
      <c r="D22" s="22">
        <f t="shared" si="2"/>
        <v>1.0044353536440951</v>
      </c>
      <c r="E22" s="25">
        <v>24044</v>
      </c>
      <c r="F22" s="25">
        <v>23565</v>
      </c>
      <c r="G22" s="22">
        <f t="shared" si="3"/>
        <v>1.0203267557818798</v>
      </c>
      <c r="H22" s="25">
        <v>22607</v>
      </c>
      <c r="I22" s="25">
        <v>22880.000000000007</v>
      </c>
      <c r="J22" s="22">
        <f t="shared" si="4"/>
        <v>0.98806818181818146</v>
      </c>
    </row>
    <row r="23" spans="1:13" ht="13.15" customHeight="1" x14ac:dyDescent="0.2">
      <c r="A23" s="13" t="s">
        <v>18</v>
      </c>
      <c r="B23" s="1">
        <f t="shared" si="1"/>
        <v>592493</v>
      </c>
      <c r="C23" s="1">
        <f t="shared" si="0"/>
        <v>639420.00000000023</v>
      </c>
      <c r="D23" s="22">
        <f t="shared" si="2"/>
        <v>0.92661005286040443</v>
      </c>
      <c r="E23" s="25">
        <v>306179</v>
      </c>
      <c r="F23" s="25">
        <v>324740.00000000012</v>
      </c>
      <c r="G23" s="22">
        <f t="shared" si="3"/>
        <v>0.94284350557368934</v>
      </c>
      <c r="H23" s="25">
        <v>286314</v>
      </c>
      <c r="I23" s="25">
        <v>314680.00000000006</v>
      </c>
      <c r="J23" s="22">
        <f t="shared" si="4"/>
        <v>0.90985763315113755</v>
      </c>
    </row>
    <row r="24" spans="1:13" ht="13.15" customHeight="1" x14ac:dyDescent="0.2">
      <c r="A24" s="13" t="s">
        <v>19</v>
      </c>
      <c r="B24" s="1">
        <f t="shared" si="1"/>
        <v>30899</v>
      </c>
      <c r="C24" s="1">
        <f t="shared" si="0"/>
        <v>32464.999999999996</v>
      </c>
      <c r="D24" s="22">
        <f t="shared" si="2"/>
        <v>0.95176343754812887</v>
      </c>
      <c r="E24" s="25">
        <v>15299</v>
      </c>
      <c r="F24" s="25">
        <v>16039.999999999996</v>
      </c>
      <c r="G24" s="22">
        <f t="shared" si="3"/>
        <v>0.95380299251870349</v>
      </c>
      <c r="H24" s="25">
        <v>15600</v>
      </c>
      <c r="I24" s="25">
        <v>16425</v>
      </c>
      <c r="J24" s="22">
        <f t="shared" si="4"/>
        <v>0.94977168949771684</v>
      </c>
    </row>
    <row r="25" spans="1:13" ht="13.15" customHeight="1" x14ac:dyDescent="0.2">
      <c r="A25" s="13" t="s">
        <v>20</v>
      </c>
      <c r="B25" s="1">
        <f t="shared" si="1"/>
        <v>64916</v>
      </c>
      <c r="C25" s="1">
        <f t="shared" si="0"/>
        <v>65495</v>
      </c>
      <c r="D25" s="22">
        <f t="shared" si="2"/>
        <v>0.99115963050614553</v>
      </c>
      <c r="E25" s="25">
        <v>33571</v>
      </c>
      <c r="F25" s="25">
        <v>33190.000000000007</v>
      </c>
      <c r="G25" s="22">
        <f t="shared" si="3"/>
        <v>1.0114793612533894</v>
      </c>
      <c r="H25" s="25">
        <v>31345</v>
      </c>
      <c r="I25" s="25">
        <v>32304.999999999993</v>
      </c>
      <c r="J25" s="22">
        <f t="shared" si="4"/>
        <v>0.97028323788887194</v>
      </c>
    </row>
    <row r="26" spans="1:13" ht="13.15" customHeight="1" x14ac:dyDescent="0.2">
      <c r="A26" s="19" t="s">
        <v>21</v>
      </c>
      <c r="B26" s="20">
        <f t="shared" ref="B26" si="5">E26+H26</f>
        <v>4715811</v>
      </c>
      <c r="C26" s="20">
        <f t="shared" ref="C26" si="6">F26+I26</f>
        <v>5000905</v>
      </c>
      <c r="D26" s="21">
        <f t="shared" si="2"/>
        <v>0.94299151853514518</v>
      </c>
      <c r="E26" s="20">
        <v>2425570</v>
      </c>
      <c r="F26" s="20">
        <v>2531425</v>
      </c>
      <c r="G26" s="21">
        <f t="shared" si="3"/>
        <v>0.95818363174891608</v>
      </c>
      <c r="H26" s="20">
        <v>2290241</v>
      </c>
      <c r="I26" s="20">
        <v>2469480</v>
      </c>
      <c r="J26" s="21">
        <f t="shared" si="4"/>
        <v>0.92741832288578974</v>
      </c>
    </row>
    <row r="28" spans="1:13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">
      <c r="A29" s="3" t="str">
        <f>Ethnicity!A29</f>
        <v xml:space="preserve">           Population is based on projections provided by Stats NZ in Nov 2018. 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5 A27:XFD28 B6:D25 G6:G25 J6:XFD25 B31:XFD31 B29:XFD29 D26 A33:XFD35 B32:XFD32 G26 J26:XFD26 B30:XFD30 A37:XFD1048576 B36:XFD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22" width="9.42578125" style="3" customWidth="1"/>
    <col min="23" max="16384" width="9.140625" style="3"/>
  </cols>
  <sheetData>
    <row r="1" spans="1:22" ht="15" x14ac:dyDescent="0.2">
      <c r="A1" s="24" t="str">
        <f>SUBSTITUTE(Ethnicity!A1,"Ethnicity","Age Group")</f>
        <v>Access to Primary Care by Age Group (January 2020)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15" customHeight="1" x14ac:dyDescent="0.2">
      <c r="B4" s="14" t="s">
        <v>0</v>
      </c>
      <c r="C4" s="15"/>
      <c r="D4" s="15"/>
      <c r="E4" s="14" t="s">
        <v>27</v>
      </c>
      <c r="F4" s="15"/>
      <c r="G4" s="15"/>
      <c r="H4" s="14" t="s">
        <v>28</v>
      </c>
      <c r="I4" s="15"/>
      <c r="J4" s="15"/>
      <c r="K4" s="14" t="s">
        <v>29</v>
      </c>
      <c r="L4" s="15"/>
      <c r="M4" s="15"/>
      <c r="N4" s="14" t="s">
        <v>30</v>
      </c>
      <c r="O4" s="15"/>
      <c r="P4" s="15"/>
      <c r="Q4" s="14" t="s">
        <v>31</v>
      </c>
      <c r="R4" s="15"/>
      <c r="S4" s="15"/>
      <c r="T4" s="14" t="s">
        <v>32</v>
      </c>
      <c r="U4" s="15"/>
      <c r="V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  <c r="T5" s="17" t="s">
        <v>25</v>
      </c>
      <c r="U5" s="17" t="s">
        <v>22</v>
      </c>
      <c r="V5" s="18" t="s">
        <v>3</v>
      </c>
    </row>
    <row r="6" spans="1:22" ht="13.15" customHeight="1" x14ac:dyDescent="0.2">
      <c r="A6" s="13" t="s">
        <v>4</v>
      </c>
      <c r="B6" s="1">
        <f>E6+H6+K6+N6+Q6+T6</f>
        <v>459586</v>
      </c>
      <c r="C6" s="1">
        <f t="shared" ref="C6:C26" si="0">F6+I6+L6+O6+R6+U6</f>
        <v>554630</v>
      </c>
      <c r="D6" s="22">
        <f>IF(B6=0,"",B6/C6)</f>
        <v>0.82863530642049654</v>
      </c>
      <c r="E6" s="1">
        <v>26062</v>
      </c>
      <c r="F6" s="25">
        <v>27750.000000000007</v>
      </c>
      <c r="G6" s="22">
        <f>IF(E6=0,"",E6/F6)</f>
        <v>0.93917117117117088</v>
      </c>
      <c r="H6" s="1">
        <v>55654</v>
      </c>
      <c r="I6" s="25">
        <v>57969.999999999993</v>
      </c>
      <c r="J6" s="22">
        <f>IF(H6=0,"",H6/I6)</f>
        <v>0.96004830084526493</v>
      </c>
      <c r="K6" s="1">
        <v>56611</v>
      </c>
      <c r="L6" s="25">
        <v>84450</v>
      </c>
      <c r="M6" s="22">
        <f>IF(K6=0,"",K6/L6)</f>
        <v>0.67034931912374185</v>
      </c>
      <c r="N6" s="1">
        <v>148131</v>
      </c>
      <c r="O6" s="25">
        <v>200090</v>
      </c>
      <c r="P6" s="22">
        <f>IF(N6=0,"",N6/O6)</f>
        <v>0.74032185516517568</v>
      </c>
      <c r="Q6" s="1">
        <v>113383</v>
      </c>
      <c r="R6" s="25">
        <v>121119.99999999999</v>
      </c>
      <c r="S6" s="22">
        <f>IF(Q6=0,"",Q6/R6)</f>
        <v>0.9361212021136065</v>
      </c>
      <c r="T6" s="1">
        <v>59745</v>
      </c>
      <c r="U6" s="25">
        <v>63250.000000000015</v>
      </c>
      <c r="V6" s="22">
        <f>IF(T6=0,"",T6/U6)</f>
        <v>0.94458498023715398</v>
      </c>
    </row>
    <row r="7" spans="1:22" ht="13.15" customHeight="1" x14ac:dyDescent="0.2">
      <c r="A7" s="13" t="s">
        <v>5</v>
      </c>
      <c r="B7" s="1">
        <f t="shared" ref="B7:B26" si="1">E7+H7+K7+N7+Q7+T7</f>
        <v>242990</v>
      </c>
      <c r="C7" s="1">
        <f t="shared" si="0"/>
        <v>243240</v>
      </c>
      <c r="D7" s="22">
        <f t="shared" ref="D7:D26" si="2">IF(B7=0,"",B7/C7)</f>
        <v>0.99897220851833579</v>
      </c>
      <c r="E7" s="1">
        <v>15796</v>
      </c>
      <c r="F7" s="25">
        <v>15919.999999999998</v>
      </c>
      <c r="G7" s="22">
        <f t="shared" ref="G7:G26" si="3">IF(E7=0,"",E7/F7)</f>
        <v>0.99221105527638198</v>
      </c>
      <c r="H7" s="1">
        <v>34354</v>
      </c>
      <c r="I7" s="25">
        <v>33390</v>
      </c>
      <c r="J7" s="22">
        <f t="shared" ref="J7:J26" si="4">IF(H7=0,"",H7/I7)</f>
        <v>1.0288709194369572</v>
      </c>
      <c r="K7" s="1">
        <v>26251</v>
      </c>
      <c r="L7" s="25">
        <v>27639.999999999993</v>
      </c>
      <c r="M7" s="22">
        <f t="shared" ref="M7:M26" si="5">IF(K7=0,"",K7/L7)</f>
        <v>0.94974674384949376</v>
      </c>
      <c r="N7" s="1">
        <v>54588</v>
      </c>
      <c r="O7" s="25">
        <v>56479.999999999978</v>
      </c>
      <c r="P7" s="22">
        <f t="shared" ref="P7:P26" si="6">IF(N7=0,"",N7/O7)</f>
        <v>0.96650141643059528</v>
      </c>
      <c r="Q7" s="1">
        <v>62477</v>
      </c>
      <c r="R7" s="25">
        <v>61560.000000000015</v>
      </c>
      <c r="S7" s="22">
        <f t="shared" ref="S7:S26" si="7">IF(Q7=0,"",Q7/R7)</f>
        <v>1.0148960363872641</v>
      </c>
      <c r="T7" s="1">
        <v>49524</v>
      </c>
      <c r="U7" s="25">
        <v>48250</v>
      </c>
      <c r="V7" s="22">
        <f t="shared" ref="V7:V26" si="8">IF(T7=0,"",T7/U7)</f>
        <v>1.0264041450777202</v>
      </c>
    </row>
    <row r="8" spans="1:22" ht="13.15" customHeight="1" x14ac:dyDescent="0.2">
      <c r="A8" s="13" t="s">
        <v>6</v>
      </c>
      <c r="B8" s="1">
        <f t="shared" si="1"/>
        <v>538251</v>
      </c>
      <c r="C8" s="1">
        <f t="shared" si="0"/>
        <v>578340</v>
      </c>
      <c r="D8" s="22">
        <f t="shared" si="2"/>
        <v>0.93068264342774143</v>
      </c>
      <c r="E8" s="1">
        <v>32482</v>
      </c>
      <c r="F8" s="25">
        <v>34349.999999999985</v>
      </c>
      <c r="G8" s="22">
        <f t="shared" si="3"/>
        <v>0.9456186317321692</v>
      </c>
      <c r="H8" s="1">
        <v>68410</v>
      </c>
      <c r="I8" s="25">
        <v>70810</v>
      </c>
      <c r="J8" s="22">
        <f t="shared" si="4"/>
        <v>0.9661064821352916</v>
      </c>
      <c r="K8" s="1">
        <v>66526</v>
      </c>
      <c r="L8" s="25">
        <v>78570.000000000015</v>
      </c>
      <c r="M8" s="22">
        <f t="shared" si="5"/>
        <v>0.84670994018073042</v>
      </c>
      <c r="N8" s="1">
        <v>141380</v>
      </c>
      <c r="O8" s="25">
        <v>154310.00000000003</v>
      </c>
      <c r="P8" s="22">
        <f t="shared" si="6"/>
        <v>0.91620763398353944</v>
      </c>
      <c r="Q8" s="1">
        <v>140979</v>
      </c>
      <c r="R8" s="25">
        <v>147149.99999999997</v>
      </c>
      <c r="S8" s="22">
        <f t="shared" si="7"/>
        <v>0.95806320081549456</v>
      </c>
      <c r="T8" s="1">
        <v>88474</v>
      </c>
      <c r="U8" s="25">
        <v>93149.999999999971</v>
      </c>
      <c r="V8" s="22">
        <f t="shared" si="8"/>
        <v>0.9498013955984973</v>
      </c>
    </row>
    <row r="9" spans="1:22" ht="13.15" customHeight="1" x14ac:dyDescent="0.2">
      <c r="A9" s="13" t="s">
        <v>43</v>
      </c>
      <c r="B9" s="1">
        <f t="shared" si="1"/>
        <v>299749</v>
      </c>
      <c r="C9" s="1">
        <f t="shared" si="0"/>
        <v>323770</v>
      </c>
      <c r="D9" s="22">
        <f t="shared" si="2"/>
        <v>0.92580844426599129</v>
      </c>
      <c r="E9" s="1">
        <v>16569</v>
      </c>
      <c r="F9" s="25">
        <v>18070.000000000007</v>
      </c>
      <c r="G9" s="22">
        <f t="shared" si="3"/>
        <v>0.91693414499169856</v>
      </c>
      <c r="H9" s="1">
        <v>37425</v>
      </c>
      <c r="I9" s="25">
        <v>38040</v>
      </c>
      <c r="J9" s="22">
        <f t="shared" si="4"/>
        <v>0.98383280757097791</v>
      </c>
      <c r="K9" s="1">
        <v>41317</v>
      </c>
      <c r="L9" s="25">
        <v>50109.999999999993</v>
      </c>
      <c r="M9" s="22">
        <f t="shared" si="5"/>
        <v>0.82452604270604679</v>
      </c>
      <c r="N9" s="1">
        <v>86389</v>
      </c>
      <c r="O9" s="25">
        <v>94759.999999999985</v>
      </c>
      <c r="P9" s="22">
        <f t="shared" si="6"/>
        <v>0.91166103841283253</v>
      </c>
      <c r="Q9" s="1">
        <v>76241</v>
      </c>
      <c r="R9" s="25">
        <v>78620</v>
      </c>
      <c r="S9" s="22">
        <f t="shared" si="7"/>
        <v>0.96974052403968458</v>
      </c>
      <c r="T9" s="1">
        <v>41808</v>
      </c>
      <c r="U9" s="25">
        <v>44170.000000000007</v>
      </c>
      <c r="V9" s="22">
        <f t="shared" si="8"/>
        <v>0.94652479058184269</v>
      </c>
    </row>
    <row r="10" spans="1:22" ht="13.15" customHeight="1" x14ac:dyDescent="0.2">
      <c r="A10" s="13" t="s">
        <v>7</v>
      </c>
      <c r="B10" s="1">
        <f t="shared" si="1"/>
        <v>561413</v>
      </c>
      <c r="C10" s="1">
        <f t="shared" si="0"/>
        <v>574570</v>
      </c>
      <c r="D10" s="22">
        <f t="shared" si="2"/>
        <v>0.97710113650207986</v>
      </c>
      <c r="E10" s="1">
        <v>41897</v>
      </c>
      <c r="F10" s="25">
        <v>41480</v>
      </c>
      <c r="G10" s="22">
        <f t="shared" si="3"/>
        <v>1.010053037608486</v>
      </c>
      <c r="H10" s="1">
        <v>87723</v>
      </c>
      <c r="I10" s="25">
        <v>82620.000000000015</v>
      </c>
      <c r="J10" s="22">
        <f t="shared" si="4"/>
        <v>1.0617647058823527</v>
      </c>
      <c r="K10" s="1">
        <v>76649</v>
      </c>
      <c r="L10" s="25">
        <v>82150</v>
      </c>
      <c r="M10" s="22">
        <f t="shared" si="5"/>
        <v>0.93303712720632992</v>
      </c>
      <c r="N10" s="1">
        <v>158057</v>
      </c>
      <c r="O10" s="25">
        <v>167190</v>
      </c>
      <c r="P10" s="22">
        <f t="shared" si="6"/>
        <v>0.94537352712482803</v>
      </c>
      <c r="Q10" s="1">
        <v>130978</v>
      </c>
      <c r="R10" s="25">
        <v>132440</v>
      </c>
      <c r="S10" s="22">
        <f t="shared" si="7"/>
        <v>0.98896103896103893</v>
      </c>
      <c r="T10" s="1">
        <v>66109</v>
      </c>
      <c r="U10" s="25">
        <v>68689.999999999985</v>
      </c>
      <c r="V10" s="22">
        <f t="shared" si="8"/>
        <v>0.96242538943077616</v>
      </c>
    </row>
    <row r="11" spans="1:22" ht="13.15" customHeight="1" x14ac:dyDescent="0.2">
      <c r="A11" s="13" t="s">
        <v>44</v>
      </c>
      <c r="B11" s="1">
        <f t="shared" si="1"/>
        <v>165608</v>
      </c>
      <c r="C11" s="1">
        <f t="shared" si="0"/>
        <v>167770</v>
      </c>
      <c r="D11" s="22">
        <f t="shared" si="2"/>
        <v>0.98711330988853785</v>
      </c>
      <c r="E11" s="1">
        <v>10622</v>
      </c>
      <c r="F11" s="25">
        <v>10809.999999999998</v>
      </c>
      <c r="G11" s="22">
        <f t="shared" si="3"/>
        <v>0.98260869565217412</v>
      </c>
      <c r="H11" s="1">
        <v>24441</v>
      </c>
      <c r="I11" s="25">
        <v>24229.999999999993</v>
      </c>
      <c r="J11" s="22">
        <f t="shared" si="4"/>
        <v>1.0087082129591418</v>
      </c>
      <c r="K11" s="1">
        <v>19356</v>
      </c>
      <c r="L11" s="25">
        <v>19510.000000000004</v>
      </c>
      <c r="M11" s="22">
        <f t="shared" si="5"/>
        <v>0.99210661199384909</v>
      </c>
      <c r="N11" s="1">
        <v>36478</v>
      </c>
      <c r="O11" s="25">
        <v>36450</v>
      </c>
      <c r="P11" s="22">
        <f t="shared" si="6"/>
        <v>1.0007681755829905</v>
      </c>
      <c r="Q11" s="1">
        <v>43493</v>
      </c>
      <c r="R11" s="25">
        <v>44309.999999999993</v>
      </c>
      <c r="S11" s="22">
        <f t="shared" si="7"/>
        <v>0.98156172421575283</v>
      </c>
      <c r="T11" s="1">
        <v>31218</v>
      </c>
      <c r="U11" s="25">
        <v>32460</v>
      </c>
      <c r="V11" s="22">
        <f t="shared" si="8"/>
        <v>0.96173752310536043</v>
      </c>
    </row>
    <row r="12" spans="1:22" ht="13.15" customHeight="1" x14ac:dyDescent="0.2">
      <c r="A12" s="13" t="s">
        <v>8</v>
      </c>
      <c r="B12" s="1">
        <f t="shared" si="1"/>
        <v>149647</v>
      </c>
      <c r="C12" s="1">
        <f t="shared" si="0"/>
        <v>151540</v>
      </c>
      <c r="D12" s="22">
        <f t="shared" si="2"/>
        <v>0.98750824864722186</v>
      </c>
      <c r="E12" s="1">
        <v>9964</v>
      </c>
      <c r="F12" s="25">
        <v>10050</v>
      </c>
      <c r="G12" s="22">
        <f t="shared" si="3"/>
        <v>0.99144278606965175</v>
      </c>
      <c r="H12" s="1">
        <v>20368</v>
      </c>
      <c r="I12" s="25">
        <v>20090.000000000004</v>
      </c>
      <c r="J12" s="22">
        <f t="shared" si="4"/>
        <v>1.0138377302140367</v>
      </c>
      <c r="K12" s="1">
        <v>17600</v>
      </c>
      <c r="L12" s="25">
        <v>18360</v>
      </c>
      <c r="M12" s="22">
        <f t="shared" si="5"/>
        <v>0.95860566448801743</v>
      </c>
      <c r="N12" s="1">
        <v>40811</v>
      </c>
      <c r="O12" s="25">
        <v>40209.999999999993</v>
      </c>
      <c r="P12" s="22">
        <f t="shared" si="6"/>
        <v>1.0149465307137531</v>
      </c>
      <c r="Q12" s="1">
        <v>38874</v>
      </c>
      <c r="R12" s="25">
        <v>39770.000000000007</v>
      </c>
      <c r="S12" s="22">
        <f t="shared" si="7"/>
        <v>0.9774704551169221</v>
      </c>
      <c r="T12" s="1">
        <v>22030</v>
      </c>
      <c r="U12" s="25">
        <v>23059.999999999996</v>
      </c>
      <c r="V12" s="22">
        <f t="shared" si="8"/>
        <v>0.95533391153512592</v>
      </c>
    </row>
    <row r="13" spans="1:22" ht="13.15" customHeight="1" x14ac:dyDescent="0.2">
      <c r="A13" s="13" t="s">
        <v>9</v>
      </c>
      <c r="B13" s="1">
        <f t="shared" si="1"/>
        <v>108673</v>
      </c>
      <c r="C13" s="1">
        <f t="shared" si="0"/>
        <v>111210</v>
      </c>
      <c r="D13" s="22">
        <f t="shared" si="2"/>
        <v>0.97718730330006298</v>
      </c>
      <c r="E13" s="1">
        <v>7637</v>
      </c>
      <c r="F13" s="25">
        <v>7670</v>
      </c>
      <c r="G13" s="22">
        <f t="shared" si="3"/>
        <v>0.99569752281616686</v>
      </c>
      <c r="H13" s="1">
        <v>16215</v>
      </c>
      <c r="I13" s="25">
        <v>15920.000000000002</v>
      </c>
      <c r="J13" s="22">
        <f t="shared" si="4"/>
        <v>1.0185301507537687</v>
      </c>
      <c r="K13" s="1">
        <v>12658</v>
      </c>
      <c r="L13" s="25">
        <v>13889.999999999998</v>
      </c>
      <c r="M13" s="22">
        <f t="shared" si="5"/>
        <v>0.91130309575233992</v>
      </c>
      <c r="N13" s="1">
        <v>26125</v>
      </c>
      <c r="O13" s="25">
        <v>27060.000000000004</v>
      </c>
      <c r="P13" s="22">
        <f t="shared" si="6"/>
        <v>0.96544715447154461</v>
      </c>
      <c r="Q13" s="1">
        <v>27943</v>
      </c>
      <c r="R13" s="25">
        <v>28230</v>
      </c>
      <c r="S13" s="22">
        <f t="shared" si="7"/>
        <v>0.989833510449876</v>
      </c>
      <c r="T13" s="1">
        <v>18095</v>
      </c>
      <c r="U13" s="25">
        <v>18440.000000000004</v>
      </c>
      <c r="V13" s="22">
        <f t="shared" si="8"/>
        <v>0.98129067245119284</v>
      </c>
    </row>
    <row r="14" spans="1:22" ht="13.15" customHeight="1" x14ac:dyDescent="0.2">
      <c r="A14" s="13" t="s">
        <v>45</v>
      </c>
      <c r="B14" s="1">
        <f t="shared" si="1"/>
        <v>171679</v>
      </c>
      <c r="C14" s="1">
        <f t="shared" si="0"/>
        <v>182110</v>
      </c>
      <c r="D14" s="22">
        <f t="shared" si="2"/>
        <v>0.94272143210147707</v>
      </c>
      <c r="E14" s="1">
        <v>11125</v>
      </c>
      <c r="F14" s="25">
        <v>11229.999999999998</v>
      </c>
      <c r="G14" s="22">
        <f t="shared" si="3"/>
        <v>0.99065004452359762</v>
      </c>
      <c r="H14" s="1">
        <v>24059</v>
      </c>
      <c r="I14" s="25">
        <v>24149.999999999996</v>
      </c>
      <c r="J14" s="22">
        <f t="shared" si="4"/>
        <v>0.99623188405797114</v>
      </c>
      <c r="K14" s="1">
        <v>21143</v>
      </c>
      <c r="L14" s="25">
        <v>26010</v>
      </c>
      <c r="M14" s="22">
        <f t="shared" si="5"/>
        <v>0.81287966166858905</v>
      </c>
      <c r="N14" s="1">
        <v>39089</v>
      </c>
      <c r="O14" s="25">
        <v>43180.000000000015</v>
      </c>
      <c r="P14" s="22">
        <f t="shared" si="6"/>
        <v>0.9052570634553031</v>
      </c>
      <c r="Q14" s="1">
        <v>43756</v>
      </c>
      <c r="R14" s="25">
        <v>44450</v>
      </c>
      <c r="S14" s="22">
        <f t="shared" si="7"/>
        <v>0.98438695163104617</v>
      </c>
      <c r="T14" s="1">
        <v>32507</v>
      </c>
      <c r="U14" s="25">
        <v>33090</v>
      </c>
      <c r="V14" s="22">
        <f t="shared" si="8"/>
        <v>0.98238138410395892</v>
      </c>
    </row>
    <row r="15" spans="1:22" ht="13.15" customHeight="1" x14ac:dyDescent="0.2">
      <c r="A15" s="13" t="s">
        <v>10</v>
      </c>
      <c r="B15" s="1">
        <f t="shared" si="1"/>
        <v>150959</v>
      </c>
      <c r="C15" s="1">
        <f t="shared" si="0"/>
        <v>152680</v>
      </c>
      <c r="D15" s="22">
        <f t="shared" si="2"/>
        <v>0.98872805868483105</v>
      </c>
      <c r="E15" s="1">
        <v>7838</v>
      </c>
      <c r="F15" s="25">
        <v>7989.9999999999982</v>
      </c>
      <c r="G15" s="22">
        <f t="shared" si="3"/>
        <v>0.98097622027534437</v>
      </c>
      <c r="H15" s="1">
        <v>19099</v>
      </c>
      <c r="I15" s="25">
        <v>19299.999999999993</v>
      </c>
      <c r="J15" s="22">
        <f t="shared" si="4"/>
        <v>0.98958549222797965</v>
      </c>
      <c r="K15" s="1">
        <v>15302</v>
      </c>
      <c r="L15" s="25">
        <v>15340.000000000004</v>
      </c>
      <c r="M15" s="22">
        <f t="shared" si="5"/>
        <v>0.99752281616688376</v>
      </c>
      <c r="N15" s="1">
        <v>31713</v>
      </c>
      <c r="O15" s="25">
        <v>32069.999999999996</v>
      </c>
      <c r="P15" s="22">
        <f t="shared" si="6"/>
        <v>0.98886810102899914</v>
      </c>
      <c r="Q15" s="1">
        <v>43959</v>
      </c>
      <c r="R15" s="25">
        <v>44049.999999999993</v>
      </c>
      <c r="S15" s="22">
        <f t="shared" si="7"/>
        <v>0.99793416572077198</v>
      </c>
      <c r="T15" s="1">
        <v>33048</v>
      </c>
      <c r="U15" s="25">
        <v>33930</v>
      </c>
      <c r="V15" s="22">
        <f t="shared" si="8"/>
        <v>0.97400530503978777</v>
      </c>
    </row>
    <row r="16" spans="1:22" ht="13.15" customHeight="1" x14ac:dyDescent="0.2">
      <c r="A16" s="13" t="s">
        <v>11</v>
      </c>
      <c r="B16" s="1">
        <f t="shared" si="1"/>
        <v>182856</v>
      </c>
      <c r="C16" s="1">
        <f t="shared" si="0"/>
        <v>183250</v>
      </c>
      <c r="D16" s="22">
        <f t="shared" si="2"/>
        <v>0.99784993178717596</v>
      </c>
      <c r="E16" s="1">
        <v>11855</v>
      </c>
      <c r="F16" s="25">
        <v>12199.999999999998</v>
      </c>
      <c r="G16" s="22">
        <f t="shared" si="3"/>
        <v>0.97172131147540997</v>
      </c>
      <c r="H16" s="1">
        <v>26560</v>
      </c>
      <c r="I16" s="25">
        <v>26710</v>
      </c>
      <c r="J16" s="22">
        <f t="shared" si="4"/>
        <v>0.99438412579558222</v>
      </c>
      <c r="K16" s="1">
        <v>19577</v>
      </c>
      <c r="L16" s="25">
        <v>20099.999999999996</v>
      </c>
      <c r="M16" s="22">
        <f t="shared" si="5"/>
        <v>0.97398009950248776</v>
      </c>
      <c r="N16" s="1">
        <v>37956</v>
      </c>
      <c r="O16" s="25">
        <v>38579.999999999993</v>
      </c>
      <c r="P16" s="22">
        <f t="shared" si="6"/>
        <v>0.98382581648522571</v>
      </c>
      <c r="Q16" s="1">
        <v>49768</v>
      </c>
      <c r="R16" s="25">
        <v>48780</v>
      </c>
      <c r="S16" s="22">
        <f t="shared" si="7"/>
        <v>1.0202542025420254</v>
      </c>
      <c r="T16" s="1">
        <v>37140</v>
      </c>
      <c r="U16" s="25">
        <v>36880</v>
      </c>
      <c r="V16" s="22">
        <f t="shared" si="8"/>
        <v>1.0070498915401302</v>
      </c>
    </row>
    <row r="17" spans="1:22" ht="13.15" customHeight="1" x14ac:dyDescent="0.2">
      <c r="A17" s="13" t="s">
        <v>12</v>
      </c>
      <c r="B17" s="1">
        <f t="shared" si="1"/>
        <v>59153</v>
      </c>
      <c r="C17" s="1">
        <f t="shared" si="0"/>
        <v>60465</v>
      </c>
      <c r="D17" s="22">
        <f t="shared" si="2"/>
        <v>0.97830149673364752</v>
      </c>
      <c r="E17" s="1">
        <v>3206</v>
      </c>
      <c r="F17" s="25">
        <v>3455.0000000000005</v>
      </c>
      <c r="G17" s="22">
        <f t="shared" si="3"/>
        <v>0.92793053545586091</v>
      </c>
      <c r="H17" s="1">
        <v>7304</v>
      </c>
      <c r="I17" s="25">
        <v>7565.0000000000018</v>
      </c>
      <c r="J17" s="22">
        <f t="shared" si="4"/>
        <v>0.96549900859220072</v>
      </c>
      <c r="K17" s="1">
        <v>6295</v>
      </c>
      <c r="L17" s="25">
        <v>6165</v>
      </c>
      <c r="M17" s="22">
        <f t="shared" si="5"/>
        <v>1.0210867802108679</v>
      </c>
      <c r="N17" s="1">
        <v>13018</v>
      </c>
      <c r="O17" s="25">
        <v>12564.999999999998</v>
      </c>
      <c r="P17" s="22">
        <f t="shared" si="6"/>
        <v>1.0360525268603265</v>
      </c>
      <c r="Q17" s="1">
        <v>16403</v>
      </c>
      <c r="R17" s="25">
        <v>16805.000000000004</v>
      </c>
      <c r="S17" s="22">
        <f t="shared" si="7"/>
        <v>0.976078548051175</v>
      </c>
      <c r="T17" s="1">
        <v>12927</v>
      </c>
      <c r="U17" s="25">
        <v>13910</v>
      </c>
      <c r="V17" s="22">
        <f t="shared" si="8"/>
        <v>0.92933141624730409</v>
      </c>
    </row>
    <row r="18" spans="1:22" ht="13.15" customHeight="1" x14ac:dyDescent="0.2">
      <c r="A18" s="13" t="s">
        <v>13</v>
      </c>
      <c r="B18" s="1">
        <f t="shared" si="1"/>
        <v>317372</v>
      </c>
      <c r="C18" s="1">
        <f t="shared" si="0"/>
        <v>335990</v>
      </c>
      <c r="D18" s="22">
        <f t="shared" si="2"/>
        <v>0.94458763653680167</v>
      </c>
      <c r="E18" s="1">
        <v>17706</v>
      </c>
      <c r="F18" s="25">
        <v>18250</v>
      </c>
      <c r="G18" s="22">
        <f t="shared" si="3"/>
        <v>0.97019178082191782</v>
      </c>
      <c r="H18" s="1">
        <v>39971</v>
      </c>
      <c r="I18" s="25">
        <v>40679.999999999985</v>
      </c>
      <c r="J18" s="22">
        <f t="shared" si="4"/>
        <v>0.98257128810226191</v>
      </c>
      <c r="K18" s="1">
        <v>40397</v>
      </c>
      <c r="L18" s="25">
        <v>50110</v>
      </c>
      <c r="M18" s="22">
        <f t="shared" si="5"/>
        <v>0.80616643384553976</v>
      </c>
      <c r="N18" s="1">
        <v>79247</v>
      </c>
      <c r="O18" s="25">
        <v>83549.999999999985</v>
      </c>
      <c r="P18" s="22">
        <f t="shared" si="6"/>
        <v>0.94849790544584101</v>
      </c>
      <c r="Q18" s="1">
        <v>83985</v>
      </c>
      <c r="R18" s="25">
        <v>85090</v>
      </c>
      <c r="S18" s="22">
        <f t="shared" si="7"/>
        <v>0.98701375014690329</v>
      </c>
      <c r="T18" s="1">
        <v>56066</v>
      </c>
      <c r="U18" s="25">
        <v>58310</v>
      </c>
      <c r="V18" s="22">
        <f t="shared" si="8"/>
        <v>0.96151603498542271</v>
      </c>
    </row>
    <row r="19" spans="1:22" ht="13.15" customHeight="1" x14ac:dyDescent="0.2">
      <c r="A19" s="13" t="s">
        <v>14</v>
      </c>
      <c r="B19" s="1">
        <f t="shared" si="1"/>
        <v>48860</v>
      </c>
      <c r="C19" s="1">
        <f t="shared" si="0"/>
        <v>49685</v>
      </c>
      <c r="D19" s="22">
        <f t="shared" si="2"/>
        <v>0.98339539096306727</v>
      </c>
      <c r="E19" s="1">
        <v>3594</v>
      </c>
      <c r="F19" s="25">
        <v>3715.0000000000005</v>
      </c>
      <c r="G19" s="22">
        <f t="shared" si="3"/>
        <v>0.96742934051144003</v>
      </c>
      <c r="H19" s="1">
        <v>7869</v>
      </c>
      <c r="I19" s="25">
        <v>8080</v>
      </c>
      <c r="J19" s="22">
        <f t="shared" si="4"/>
        <v>0.97388613861386142</v>
      </c>
      <c r="K19" s="1">
        <v>6156</v>
      </c>
      <c r="L19" s="25">
        <v>6375</v>
      </c>
      <c r="M19" s="22">
        <f t="shared" si="5"/>
        <v>0.96564705882352941</v>
      </c>
      <c r="N19" s="1">
        <v>11442</v>
      </c>
      <c r="O19" s="25">
        <v>11540.000000000002</v>
      </c>
      <c r="P19" s="22">
        <f t="shared" si="6"/>
        <v>0.99150779896013852</v>
      </c>
      <c r="Q19" s="1">
        <v>12153</v>
      </c>
      <c r="R19" s="25">
        <v>12065</v>
      </c>
      <c r="S19" s="22">
        <f t="shared" si="7"/>
        <v>1.007293825113966</v>
      </c>
      <c r="T19" s="1">
        <v>7646</v>
      </c>
      <c r="U19" s="25">
        <v>7910</v>
      </c>
      <c r="V19" s="22">
        <f t="shared" si="8"/>
        <v>0.96662452591656134</v>
      </c>
    </row>
    <row r="20" spans="1:22" ht="13.15" customHeight="1" x14ac:dyDescent="0.2">
      <c r="A20" s="13" t="s">
        <v>15</v>
      </c>
      <c r="B20" s="1">
        <f t="shared" si="1"/>
        <v>116280</v>
      </c>
      <c r="C20" s="1">
        <f t="shared" si="0"/>
        <v>121460</v>
      </c>
      <c r="D20" s="22">
        <f t="shared" si="2"/>
        <v>0.95735221472089582</v>
      </c>
      <c r="E20" s="1">
        <v>7772</v>
      </c>
      <c r="F20" s="25">
        <v>7859.9999999999991</v>
      </c>
      <c r="G20" s="22">
        <f t="shared" si="3"/>
        <v>0.98880407124681946</v>
      </c>
      <c r="H20" s="1">
        <v>16993</v>
      </c>
      <c r="I20" s="25">
        <v>17435.000000000004</v>
      </c>
      <c r="J20" s="22">
        <f t="shared" si="4"/>
        <v>0.97464869515342678</v>
      </c>
      <c r="K20" s="1">
        <v>12609</v>
      </c>
      <c r="L20" s="25">
        <v>13320.000000000004</v>
      </c>
      <c r="M20" s="22">
        <f t="shared" si="5"/>
        <v>0.94662162162162133</v>
      </c>
      <c r="N20" s="1">
        <v>27160</v>
      </c>
      <c r="O20" s="25">
        <v>29324.999999999989</v>
      </c>
      <c r="P20" s="22">
        <f t="shared" si="6"/>
        <v>0.92617220801364053</v>
      </c>
      <c r="Q20" s="1">
        <v>30484</v>
      </c>
      <c r="R20" s="25">
        <v>31544.999999999996</v>
      </c>
      <c r="S20" s="22">
        <f t="shared" si="7"/>
        <v>0.96636550958947542</v>
      </c>
      <c r="T20" s="1">
        <v>21262</v>
      </c>
      <c r="U20" s="25">
        <v>21975</v>
      </c>
      <c r="V20" s="22">
        <f t="shared" si="8"/>
        <v>0.96755403868031853</v>
      </c>
    </row>
    <row r="21" spans="1:22" ht="13.15" customHeight="1" x14ac:dyDescent="0.2">
      <c r="A21" s="13" t="s">
        <v>16</v>
      </c>
      <c r="B21" s="1">
        <f t="shared" si="1"/>
        <v>407776</v>
      </c>
      <c r="C21" s="1">
        <f t="shared" si="0"/>
        <v>426370</v>
      </c>
      <c r="D21" s="22">
        <f t="shared" si="2"/>
        <v>0.95638998991486268</v>
      </c>
      <c r="E21" s="1">
        <v>27936</v>
      </c>
      <c r="F21" s="25">
        <v>28760</v>
      </c>
      <c r="G21" s="22">
        <f t="shared" si="3"/>
        <v>0.97134909596662034</v>
      </c>
      <c r="H21" s="1">
        <v>59280</v>
      </c>
      <c r="I21" s="25">
        <v>59920</v>
      </c>
      <c r="J21" s="22">
        <f t="shared" si="4"/>
        <v>0.98931909212283042</v>
      </c>
      <c r="K21" s="1">
        <v>50778</v>
      </c>
      <c r="L21" s="25">
        <v>57710</v>
      </c>
      <c r="M21" s="22">
        <f t="shared" si="5"/>
        <v>0.87988216946802977</v>
      </c>
      <c r="N21" s="1">
        <v>101237</v>
      </c>
      <c r="O21" s="25">
        <v>107980</v>
      </c>
      <c r="P21" s="22">
        <f t="shared" si="6"/>
        <v>0.93755325060196337</v>
      </c>
      <c r="Q21" s="1">
        <v>100492</v>
      </c>
      <c r="R21" s="25">
        <v>102990.00000000003</v>
      </c>
      <c r="S21" s="22">
        <f t="shared" si="7"/>
        <v>0.97574521798232805</v>
      </c>
      <c r="T21" s="1">
        <v>68053</v>
      </c>
      <c r="U21" s="25">
        <v>69009.999999999985</v>
      </c>
      <c r="V21" s="22">
        <f t="shared" si="8"/>
        <v>0.98613244457325044</v>
      </c>
    </row>
    <row r="22" spans="1:22" ht="13.15" customHeight="1" x14ac:dyDescent="0.2">
      <c r="A22" s="13" t="s">
        <v>17</v>
      </c>
      <c r="B22" s="1">
        <f t="shared" si="1"/>
        <v>46651</v>
      </c>
      <c r="C22" s="1">
        <f t="shared" si="0"/>
        <v>46444.999999999993</v>
      </c>
      <c r="D22" s="22">
        <f t="shared" si="2"/>
        <v>1.0044353536440953</v>
      </c>
      <c r="E22" s="1">
        <v>2755</v>
      </c>
      <c r="F22" s="25">
        <v>2734.9999999999995</v>
      </c>
      <c r="G22" s="22">
        <f t="shared" si="3"/>
        <v>1.0073126142595981</v>
      </c>
      <c r="H22" s="1">
        <v>6111</v>
      </c>
      <c r="I22" s="25">
        <v>6140.0000000000018</v>
      </c>
      <c r="J22" s="22">
        <f t="shared" si="4"/>
        <v>0.99527687296416911</v>
      </c>
      <c r="K22" s="1">
        <v>4968</v>
      </c>
      <c r="L22" s="25">
        <v>4875</v>
      </c>
      <c r="M22" s="22">
        <f t="shared" si="5"/>
        <v>1.019076923076923</v>
      </c>
      <c r="N22" s="1">
        <v>9643</v>
      </c>
      <c r="O22" s="25">
        <v>9910</v>
      </c>
      <c r="P22" s="22">
        <f t="shared" si="6"/>
        <v>0.97305751765893034</v>
      </c>
      <c r="Q22" s="1">
        <v>12896</v>
      </c>
      <c r="R22" s="25">
        <v>12634.999999999995</v>
      </c>
      <c r="S22" s="22">
        <f t="shared" si="7"/>
        <v>1.0206569054214487</v>
      </c>
      <c r="T22" s="1">
        <v>10278</v>
      </c>
      <c r="U22" s="25">
        <v>10150</v>
      </c>
      <c r="V22" s="22">
        <f t="shared" si="8"/>
        <v>1.0126108374384237</v>
      </c>
    </row>
    <row r="23" spans="1:22" ht="13.15" customHeight="1" x14ac:dyDescent="0.2">
      <c r="A23" s="13" t="s">
        <v>18</v>
      </c>
      <c r="B23" s="1">
        <f t="shared" si="1"/>
        <v>592493</v>
      </c>
      <c r="C23" s="1">
        <f t="shared" si="0"/>
        <v>639420</v>
      </c>
      <c r="D23" s="22">
        <f t="shared" si="2"/>
        <v>0.92661005286040476</v>
      </c>
      <c r="E23" s="1">
        <v>39326</v>
      </c>
      <c r="F23" s="25">
        <v>40610</v>
      </c>
      <c r="G23" s="22">
        <f t="shared" si="3"/>
        <v>0.96838217187884756</v>
      </c>
      <c r="H23" s="1">
        <v>82134</v>
      </c>
      <c r="I23" s="25">
        <v>81180</v>
      </c>
      <c r="J23" s="22">
        <f t="shared" si="4"/>
        <v>1.0117516629711751</v>
      </c>
      <c r="K23" s="1">
        <v>69164</v>
      </c>
      <c r="L23" s="25">
        <v>83100</v>
      </c>
      <c r="M23" s="22">
        <f t="shared" si="5"/>
        <v>0.83229843561973527</v>
      </c>
      <c r="N23" s="1">
        <v>165274</v>
      </c>
      <c r="O23" s="25">
        <v>184100.00000000003</v>
      </c>
      <c r="P23" s="22">
        <f t="shared" si="6"/>
        <v>0.89774035850081468</v>
      </c>
      <c r="Q23" s="1">
        <v>150791</v>
      </c>
      <c r="R23" s="25">
        <v>158600.00000000003</v>
      </c>
      <c r="S23" s="22">
        <f t="shared" si="7"/>
        <v>0.950762925598991</v>
      </c>
      <c r="T23" s="1">
        <v>85804</v>
      </c>
      <c r="U23" s="25">
        <v>91830</v>
      </c>
      <c r="V23" s="22">
        <f t="shared" si="8"/>
        <v>0.93437874333006643</v>
      </c>
    </row>
    <row r="24" spans="1:22" ht="13.15" customHeight="1" x14ac:dyDescent="0.2">
      <c r="A24" s="13" t="s">
        <v>19</v>
      </c>
      <c r="B24" s="1">
        <f t="shared" si="1"/>
        <v>30899</v>
      </c>
      <c r="C24" s="1">
        <f t="shared" si="0"/>
        <v>32465</v>
      </c>
      <c r="D24" s="22">
        <f t="shared" si="2"/>
        <v>0.95176343754812875</v>
      </c>
      <c r="E24" s="1">
        <v>1657</v>
      </c>
      <c r="F24" s="25">
        <v>1844.9999999999998</v>
      </c>
      <c r="G24" s="22">
        <f t="shared" si="3"/>
        <v>0.89810298102981045</v>
      </c>
      <c r="H24" s="1">
        <v>3733</v>
      </c>
      <c r="I24" s="25">
        <v>4300.0000000000009</v>
      </c>
      <c r="J24" s="22">
        <f t="shared" si="4"/>
        <v>0.86813953488372075</v>
      </c>
      <c r="K24" s="1">
        <v>2862</v>
      </c>
      <c r="L24" s="25">
        <v>3080</v>
      </c>
      <c r="M24" s="22">
        <f t="shared" si="5"/>
        <v>0.92922077922077917</v>
      </c>
      <c r="N24" s="1">
        <v>6421</v>
      </c>
      <c r="O24" s="25">
        <v>7049.9999999999991</v>
      </c>
      <c r="P24" s="22">
        <f t="shared" si="6"/>
        <v>0.91078014184397171</v>
      </c>
      <c r="Q24" s="1">
        <v>9675</v>
      </c>
      <c r="R24" s="25">
        <v>9899.9999999999982</v>
      </c>
      <c r="S24" s="22">
        <f t="shared" si="7"/>
        <v>0.9772727272727274</v>
      </c>
      <c r="T24" s="1">
        <v>6551</v>
      </c>
      <c r="U24" s="25">
        <v>6290</v>
      </c>
      <c r="V24" s="22">
        <f t="shared" si="8"/>
        <v>1.0414944356120828</v>
      </c>
    </row>
    <row r="25" spans="1:22" ht="13.15" customHeight="1" x14ac:dyDescent="0.2">
      <c r="A25" s="13" t="s">
        <v>20</v>
      </c>
      <c r="B25" s="1">
        <f t="shared" si="1"/>
        <v>64916</v>
      </c>
      <c r="C25" s="1">
        <f t="shared" si="0"/>
        <v>65495</v>
      </c>
      <c r="D25" s="22">
        <f t="shared" si="2"/>
        <v>0.99115963050614553</v>
      </c>
      <c r="E25" s="1">
        <v>4247</v>
      </c>
      <c r="F25" s="25">
        <v>4365</v>
      </c>
      <c r="G25" s="22">
        <f t="shared" si="3"/>
        <v>0.97296678121420388</v>
      </c>
      <c r="H25" s="1">
        <v>9054</v>
      </c>
      <c r="I25" s="25">
        <v>9055</v>
      </c>
      <c r="J25" s="22">
        <f t="shared" si="4"/>
        <v>0.99988956377691884</v>
      </c>
      <c r="K25" s="1">
        <v>7292</v>
      </c>
      <c r="L25" s="25">
        <v>7385.0000000000009</v>
      </c>
      <c r="M25" s="22">
        <f t="shared" si="5"/>
        <v>0.9874069058903181</v>
      </c>
      <c r="N25" s="1">
        <v>13851</v>
      </c>
      <c r="O25" s="25">
        <v>14550</v>
      </c>
      <c r="P25" s="22">
        <f t="shared" si="6"/>
        <v>0.95195876288659798</v>
      </c>
      <c r="Q25" s="1">
        <v>17302</v>
      </c>
      <c r="R25" s="25">
        <v>17050.000000000004</v>
      </c>
      <c r="S25" s="22">
        <f t="shared" si="7"/>
        <v>1.0147800586510263</v>
      </c>
      <c r="T25" s="1">
        <v>13170</v>
      </c>
      <c r="U25" s="25">
        <v>13090</v>
      </c>
      <c r="V25" s="22">
        <f t="shared" si="8"/>
        <v>1.0061115355233001</v>
      </c>
    </row>
    <row r="26" spans="1:22" ht="13.15" customHeight="1" x14ac:dyDescent="0.2">
      <c r="A26" s="19" t="s">
        <v>21</v>
      </c>
      <c r="B26" s="20">
        <f t="shared" si="1"/>
        <v>4715811</v>
      </c>
      <c r="C26" s="20">
        <f t="shared" si="0"/>
        <v>5000905</v>
      </c>
      <c r="D26" s="21">
        <f t="shared" si="2"/>
        <v>0.94299151853514518</v>
      </c>
      <c r="E26" s="20">
        <v>300046</v>
      </c>
      <c r="F26" s="20">
        <v>309115</v>
      </c>
      <c r="G26" s="21">
        <f t="shared" si="3"/>
        <v>0.97066140433172121</v>
      </c>
      <c r="H26" s="20">
        <v>646757</v>
      </c>
      <c r="I26" s="20">
        <v>647585</v>
      </c>
      <c r="J26" s="21">
        <f t="shared" si="4"/>
        <v>0.99872140336789761</v>
      </c>
      <c r="K26" s="20">
        <v>573511</v>
      </c>
      <c r="L26" s="20">
        <v>668250</v>
      </c>
      <c r="M26" s="21">
        <f t="shared" si="5"/>
        <v>0.85822820800598576</v>
      </c>
      <c r="N26" s="20">
        <v>1228010</v>
      </c>
      <c r="O26" s="20">
        <v>1350950</v>
      </c>
      <c r="P26" s="21">
        <f t="shared" si="6"/>
        <v>0.90899737221954924</v>
      </c>
      <c r="Q26" s="20">
        <v>1206032</v>
      </c>
      <c r="R26" s="20">
        <v>1237160</v>
      </c>
      <c r="S26" s="21">
        <f t="shared" si="7"/>
        <v>0.97483914772543567</v>
      </c>
      <c r="T26" s="20">
        <v>761455</v>
      </c>
      <c r="U26" s="20">
        <v>787845</v>
      </c>
      <c r="V26" s="21">
        <f t="shared" si="8"/>
        <v>0.96650356351820477</v>
      </c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">
      <c r="A29" s="3" t="str">
        <f>Ethnicity!A29</f>
        <v xml:space="preserve">           Population is based on projections provided by Stats NZ in Nov 2018. </v>
      </c>
    </row>
    <row r="31" spans="1:22" x14ac:dyDescent="0.2">
      <c r="B31" s="5"/>
    </row>
  </sheetData>
  <pageMargins left="0.31496062992125984" right="0.31496062992125984" top="0.55118110236220474" bottom="0.35433070866141736" header="0.31496062992125984" footer="0.31496062992125984"/>
  <pageSetup paperSize="9" scale="63" orientation="landscape" r:id="rId1"/>
  <rowBreaks count="2" manualBreakCount="2">
    <brk id="27" max="16383" man="1"/>
    <brk id="53" max="16383" man="1"/>
  </rowBreaks>
  <ignoredErrors>
    <ignoredError sqref="A1:XFD5 A27:XFD28 D6:D25 G6:G25 J6:J25 M6:M25 P6:P25 S6:S25 V6:XFD25 B30:XFD30 B29:XFD29 D26 A33:XFD34 C31:XFD31 G26 J26 M26 P26 S26 V26:XFD26 C32:XFD32 A36:XFD1048576 B35:XF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4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9" width="9.42578125" style="3" customWidth="1"/>
    <col min="20" max="20" width="3.42578125" style="3" customWidth="1"/>
    <col min="21" max="16384" width="9.140625" style="3"/>
  </cols>
  <sheetData>
    <row r="1" spans="1:22" ht="15" x14ac:dyDescent="0.2">
      <c r="A1" s="24" t="str">
        <f>SUBSTITUTE(Ethnicity!A1,"Ethnicity","Deprivation")</f>
        <v>Access to Primary Care by Deprivation (January 2020)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2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3.15" customHeight="1" x14ac:dyDescent="0.2">
      <c r="B4" s="14" t="s">
        <v>0</v>
      </c>
      <c r="C4" s="15"/>
      <c r="D4" s="15"/>
      <c r="E4" s="14" t="s">
        <v>34</v>
      </c>
      <c r="F4" s="15"/>
      <c r="G4" s="15"/>
      <c r="H4" s="14" t="s">
        <v>35</v>
      </c>
      <c r="I4" s="15"/>
      <c r="J4" s="15"/>
      <c r="K4" s="14" t="s">
        <v>36</v>
      </c>
      <c r="L4" s="15"/>
      <c r="M4" s="15"/>
      <c r="N4" s="14" t="s">
        <v>37</v>
      </c>
      <c r="O4" s="15"/>
      <c r="P4" s="15"/>
      <c r="Q4" s="14" t="s">
        <v>47</v>
      </c>
      <c r="R4" s="15"/>
      <c r="S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</row>
    <row r="6" spans="1:22" ht="13.15" customHeight="1" x14ac:dyDescent="0.2">
      <c r="A6" s="13" t="s">
        <v>4</v>
      </c>
      <c r="B6" s="1">
        <f>Ethnicity!B6</f>
        <v>459586</v>
      </c>
      <c r="C6" s="1">
        <f>F6+I6+L6+O6+R6</f>
        <v>554630</v>
      </c>
      <c r="D6" s="22">
        <f>IF(B6=0,"",B6/C6)</f>
        <v>0.82863530642049654</v>
      </c>
      <c r="E6" s="1">
        <v>106094</v>
      </c>
      <c r="F6" s="25">
        <v>125854.25933313533</v>
      </c>
      <c r="G6" s="22">
        <f>IF(E6=0,"",E6/F6)</f>
        <v>0.84299093699459104</v>
      </c>
      <c r="H6" s="1">
        <v>100216</v>
      </c>
      <c r="I6" s="25">
        <v>123379.75847425959</v>
      </c>
      <c r="J6" s="22">
        <f>IF(H6=0,"",H6/I6)</f>
        <v>0.81225641255334291</v>
      </c>
      <c r="K6" s="1">
        <v>86279</v>
      </c>
      <c r="L6" s="25">
        <v>107473.5509449948</v>
      </c>
      <c r="M6" s="22">
        <f>IF(K6=0,"",K6/L6)</f>
        <v>0.80279286616441825</v>
      </c>
      <c r="N6" s="1">
        <v>77129</v>
      </c>
      <c r="O6" s="25">
        <v>97375.456874070267</v>
      </c>
      <c r="P6" s="22">
        <f>IF(N6=0,"",N6/O6)</f>
        <v>0.79207844025570251</v>
      </c>
      <c r="Q6" s="1">
        <v>79629</v>
      </c>
      <c r="R6" s="25">
        <v>100546.97437353998</v>
      </c>
      <c r="S6" s="22">
        <f>IF(Q6=0,"",Q6/R6)</f>
        <v>0.79195819164256454</v>
      </c>
      <c r="U6" s="5"/>
      <c r="V6" s="5"/>
    </row>
    <row r="7" spans="1:22" ht="13.15" customHeight="1" x14ac:dyDescent="0.2">
      <c r="A7" s="13" t="s">
        <v>5</v>
      </c>
      <c r="B7" s="1">
        <f>Ethnicity!B7</f>
        <v>242990</v>
      </c>
      <c r="C7" s="1">
        <f t="shared" ref="C7:C25" si="0">F7+I7+L7+O7+R7</f>
        <v>243240</v>
      </c>
      <c r="D7" s="22">
        <f t="shared" ref="D7:D26" si="1">IF(B7=0,"",B7/C7)</f>
        <v>0.99897220851833579</v>
      </c>
      <c r="E7" s="1">
        <v>34783</v>
      </c>
      <c r="F7" s="25">
        <v>29593.873709220192</v>
      </c>
      <c r="G7" s="22">
        <f t="shared" ref="G7:G26" si="2">IF(E7=0,"",E7/F7)</f>
        <v>1.175344611583008</v>
      </c>
      <c r="H7" s="1">
        <v>41354</v>
      </c>
      <c r="I7" s="25">
        <v>42530.205574973807</v>
      </c>
      <c r="J7" s="22">
        <f t="shared" ref="J7:J26" si="3">IF(H7=0,"",H7/I7)</f>
        <v>0.97234423019892657</v>
      </c>
      <c r="K7" s="1">
        <v>53922</v>
      </c>
      <c r="L7" s="25">
        <v>53948.019212023646</v>
      </c>
      <c r="M7" s="22">
        <f t="shared" ref="M7:M26" si="4">IF(K7=0,"",K7/L7)</f>
        <v>0.99951769847338812</v>
      </c>
      <c r="N7" s="1">
        <v>52607</v>
      </c>
      <c r="O7" s="25">
        <v>56470.576885866561</v>
      </c>
      <c r="P7" s="22">
        <f t="shared" ref="P7:P26" si="5">IF(N7=0,"",N7/O7)</f>
        <v>0.93158247889559742</v>
      </c>
      <c r="Q7" s="1">
        <v>53021</v>
      </c>
      <c r="R7" s="25">
        <v>60697.324617915772</v>
      </c>
      <c r="S7" s="22">
        <f t="shared" ref="S7:S26" si="6">IF(Q7=0,"",Q7/R7)</f>
        <v>0.87353108779937916</v>
      </c>
      <c r="U7" s="5"/>
      <c r="V7" s="5"/>
    </row>
    <row r="8" spans="1:22" ht="13.15" customHeight="1" x14ac:dyDescent="0.2">
      <c r="A8" s="13" t="s">
        <v>6</v>
      </c>
      <c r="B8" s="1">
        <f>Ethnicity!B8</f>
        <v>538251</v>
      </c>
      <c r="C8" s="1">
        <f t="shared" si="0"/>
        <v>578340</v>
      </c>
      <c r="D8" s="22">
        <f t="shared" si="1"/>
        <v>0.93068264342774143</v>
      </c>
      <c r="E8" s="1">
        <v>181301</v>
      </c>
      <c r="F8" s="25">
        <v>177333.44438336883</v>
      </c>
      <c r="G8" s="22">
        <f t="shared" si="2"/>
        <v>1.0223734199176433</v>
      </c>
      <c r="H8" s="1">
        <v>114825</v>
      </c>
      <c r="I8" s="25">
        <v>128878.73334424189</v>
      </c>
      <c r="J8" s="22">
        <f t="shared" si="3"/>
        <v>0.89095382163088443</v>
      </c>
      <c r="K8" s="1">
        <v>95602</v>
      </c>
      <c r="L8" s="25">
        <v>115442.9360082357</v>
      </c>
      <c r="M8" s="22">
        <f t="shared" si="4"/>
        <v>0.82813209110672437</v>
      </c>
      <c r="N8" s="1">
        <v>82603</v>
      </c>
      <c r="O8" s="25">
        <v>102240.06137782782</v>
      </c>
      <c r="P8" s="22">
        <f t="shared" si="5"/>
        <v>0.80793183109251943</v>
      </c>
      <c r="Q8" s="1">
        <v>46406</v>
      </c>
      <c r="R8" s="25">
        <v>54444.824886325783</v>
      </c>
      <c r="S8" s="22">
        <f t="shared" si="6"/>
        <v>0.8523491460738486</v>
      </c>
      <c r="U8" s="5"/>
      <c r="V8" s="5"/>
    </row>
    <row r="9" spans="1:22" ht="13.15" customHeight="1" x14ac:dyDescent="0.2">
      <c r="A9" s="13" t="s">
        <v>43</v>
      </c>
      <c r="B9" s="1">
        <f>Ethnicity!B9</f>
        <v>299749</v>
      </c>
      <c r="C9" s="1">
        <f t="shared" si="0"/>
        <v>323770</v>
      </c>
      <c r="D9" s="22">
        <f t="shared" si="1"/>
        <v>0.92580844426599129</v>
      </c>
      <c r="E9" s="1">
        <v>96419</v>
      </c>
      <c r="F9" s="25">
        <v>101824.13516032761</v>
      </c>
      <c r="G9" s="22">
        <f t="shared" si="2"/>
        <v>0.94691695488680616</v>
      </c>
      <c r="H9" s="1">
        <v>70015</v>
      </c>
      <c r="I9" s="25">
        <v>76132.507160723995</v>
      </c>
      <c r="J9" s="22">
        <f t="shared" si="3"/>
        <v>0.91964658213856965</v>
      </c>
      <c r="K9" s="1">
        <v>51274</v>
      </c>
      <c r="L9" s="25">
        <v>58532.856796937922</v>
      </c>
      <c r="M9" s="22">
        <f t="shared" si="4"/>
        <v>0.87598663051556946</v>
      </c>
      <c r="N9" s="1">
        <v>39352</v>
      </c>
      <c r="O9" s="25">
        <v>47675.166668501937</v>
      </c>
      <c r="P9" s="22">
        <f t="shared" si="5"/>
        <v>0.82541924338985284</v>
      </c>
      <c r="Q9" s="1">
        <v>35431</v>
      </c>
      <c r="R9" s="25">
        <v>39605.33421350854</v>
      </c>
      <c r="S9" s="22">
        <f t="shared" si="6"/>
        <v>0.89460171725846049</v>
      </c>
      <c r="U9" s="5"/>
      <c r="V9" s="5"/>
    </row>
    <row r="10" spans="1:22" ht="13.15" customHeight="1" x14ac:dyDescent="0.2">
      <c r="A10" s="13" t="s">
        <v>7</v>
      </c>
      <c r="B10" s="1">
        <f>Ethnicity!B10</f>
        <v>561413</v>
      </c>
      <c r="C10" s="1">
        <f t="shared" si="0"/>
        <v>574570.00000000012</v>
      </c>
      <c r="D10" s="22">
        <f t="shared" si="1"/>
        <v>0.97710113650207964</v>
      </c>
      <c r="E10" s="1">
        <v>94678</v>
      </c>
      <c r="F10" s="25">
        <v>101609.19660265376</v>
      </c>
      <c r="G10" s="22">
        <f t="shared" si="2"/>
        <v>0.9317857355987329</v>
      </c>
      <c r="H10" s="1">
        <v>90097</v>
      </c>
      <c r="I10" s="25">
        <v>96190.782055868054</v>
      </c>
      <c r="J10" s="22">
        <f t="shared" si="3"/>
        <v>0.93664900185208233</v>
      </c>
      <c r="K10" s="1">
        <v>73157</v>
      </c>
      <c r="L10" s="25">
        <v>80968.46760547036</v>
      </c>
      <c r="M10" s="22">
        <f t="shared" si="4"/>
        <v>0.90352457152168453</v>
      </c>
      <c r="N10" s="1">
        <v>86254</v>
      </c>
      <c r="O10" s="25">
        <v>89776.148055404221</v>
      </c>
      <c r="P10" s="22">
        <f t="shared" si="5"/>
        <v>0.96076744066552544</v>
      </c>
      <c r="Q10" s="1">
        <v>197518</v>
      </c>
      <c r="R10" s="25">
        <v>206025.4056806037</v>
      </c>
      <c r="S10" s="22">
        <f t="shared" si="6"/>
        <v>0.95870700677666654</v>
      </c>
      <c r="U10" s="5"/>
      <c r="V10" s="5"/>
    </row>
    <row r="11" spans="1:22" ht="13.15" customHeight="1" x14ac:dyDescent="0.2">
      <c r="A11" s="13" t="s">
        <v>44</v>
      </c>
      <c r="B11" s="1">
        <f>Ethnicity!B11</f>
        <v>165608</v>
      </c>
      <c r="C11" s="1">
        <f t="shared" si="0"/>
        <v>167769.99999999997</v>
      </c>
      <c r="D11" s="22">
        <f t="shared" si="1"/>
        <v>0.98711330988853807</v>
      </c>
      <c r="E11" s="1">
        <v>25379</v>
      </c>
      <c r="F11" s="25">
        <v>24791.58994373204</v>
      </c>
      <c r="G11" s="22">
        <f t="shared" si="2"/>
        <v>1.0236939243348719</v>
      </c>
      <c r="H11" s="1">
        <v>22755</v>
      </c>
      <c r="I11" s="25">
        <v>23555.304197461748</v>
      </c>
      <c r="J11" s="22">
        <f t="shared" si="3"/>
        <v>0.96602445925754643</v>
      </c>
      <c r="K11" s="1">
        <v>30211</v>
      </c>
      <c r="L11" s="25">
        <v>32636.951077155754</v>
      </c>
      <c r="M11" s="22">
        <f t="shared" si="4"/>
        <v>0.92566857512453726</v>
      </c>
      <c r="N11" s="1">
        <v>37413</v>
      </c>
      <c r="O11" s="25">
        <v>40119.842399992034</v>
      </c>
      <c r="P11" s="22">
        <f t="shared" si="5"/>
        <v>0.93253108092985504</v>
      </c>
      <c r="Q11" s="1">
        <v>45290</v>
      </c>
      <c r="R11" s="25">
        <v>46666.312381658397</v>
      </c>
      <c r="S11" s="22">
        <f t="shared" si="6"/>
        <v>0.97050736791880432</v>
      </c>
      <c r="U11" s="5"/>
      <c r="V11" s="5"/>
    </row>
    <row r="12" spans="1:22" ht="13.15" customHeight="1" x14ac:dyDescent="0.2">
      <c r="A12" s="13" t="s">
        <v>8</v>
      </c>
      <c r="B12" s="1">
        <f>Ethnicity!B12</f>
        <v>149647</v>
      </c>
      <c r="C12" s="1">
        <f t="shared" si="0"/>
        <v>151540</v>
      </c>
      <c r="D12" s="22">
        <f t="shared" si="1"/>
        <v>0.98750824864722186</v>
      </c>
      <c r="E12" s="1">
        <v>33848</v>
      </c>
      <c r="F12" s="25">
        <v>34215.247273780929</v>
      </c>
      <c r="G12" s="22">
        <f t="shared" si="2"/>
        <v>0.9892665608743868</v>
      </c>
      <c r="H12" s="1">
        <v>26764</v>
      </c>
      <c r="I12" s="25">
        <v>26819.20760755083</v>
      </c>
      <c r="J12" s="22">
        <f t="shared" si="3"/>
        <v>0.99794148998140841</v>
      </c>
      <c r="K12" s="1">
        <v>27403</v>
      </c>
      <c r="L12" s="25">
        <v>28897.679023051358</v>
      </c>
      <c r="M12" s="22">
        <f t="shared" si="4"/>
        <v>0.94827684874418217</v>
      </c>
      <c r="N12" s="1">
        <v>30295</v>
      </c>
      <c r="O12" s="25">
        <v>31477.134269262147</v>
      </c>
      <c r="P12" s="22">
        <f t="shared" si="5"/>
        <v>0.96244466668566719</v>
      </c>
      <c r="Q12" s="1">
        <v>29070</v>
      </c>
      <c r="R12" s="25">
        <v>30130.731826354735</v>
      </c>
      <c r="S12" s="22">
        <f t="shared" si="6"/>
        <v>0.96479568327554077</v>
      </c>
      <c r="U12" s="5"/>
      <c r="V12" s="5"/>
    </row>
    <row r="13" spans="1:22" ht="13.15" customHeight="1" x14ac:dyDescent="0.2">
      <c r="A13" s="13" t="s">
        <v>9</v>
      </c>
      <c r="B13" s="1">
        <f>Ethnicity!B13</f>
        <v>108673</v>
      </c>
      <c r="C13" s="1">
        <f t="shared" si="0"/>
        <v>111210</v>
      </c>
      <c r="D13" s="22">
        <f t="shared" si="1"/>
        <v>0.97718730330006298</v>
      </c>
      <c r="E13" s="1">
        <v>12234</v>
      </c>
      <c r="F13" s="25">
        <v>12102.25205954999</v>
      </c>
      <c r="G13" s="22">
        <f t="shared" si="2"/>
        <v>1.0108862333887723</v>
      </c>
      <c r="H13" s="1">
        <v>19049</v>
      </c>
      <c r="I13" s="25">
        <v>20341.986098439953</v>
      </c>
      <c r="J13" s="22">
        <f t="shared" si="3"/>
        <v>0.93643756847621118</v>
      </c>
      <c r="K13" s="1">
        <v>15260</v>
      </c>
      <c r="L13" s="25">
        <v>17000.912036218288</v>
      </c>
      <c r="M13" s="22">
        <f t="shared" si="4"/>
        <v>0.89759890337003712</v>
      </c>
      <c r="N13" s="1">
        <v>21463</v>
      </c>
      <c r="O13" s="25">
        <v>23483.394935463777</v>
      </c>
      <c r="P13" s="22">
        <f t="shared" si="5"/>
        <v>0.91396495519424881</v>
      </c>
      <c r="Q13" s="1">
        <v>35596</v>
      </c>
      <c r="R13" s="25">
        <v>38281.45487032798</v>
      </c>
      <c r="S13" s="22">
        <f t="shared" si="6"/>
        <v>0.92984971758715784</v>
      </c>
      <c r="U13" s="5"/>
      <c r="V13" s="5"/>
    </row>
    <row r="14" spans="1:22" ht="13.15" customHeight="1" x14ac:dyDescent="0.2">
      <c r="A14" s="13" t="s">
        <v>45</v>
      </c>
      <c r="B14" s="1">
        <f>Ethnicity!B14</f>
        <v>171679</v>
      </c>
      <c r="C14" s="1">
        <f t="shared" si="0"/>
        <v>182110</v>
      </c>
      <c r="D14" s="22">
        <f t="shared" si="1"/>
        <v>0.94272143210147707</v>
      </c>
      <c r="E14" s="1">
        <v>23834</v>
      </c>
      <c r="F14" s="25">
        <v>23942.211110666074</v>
      </c>
      <c r="G14" s="22">
        <f t="shared" si="2"/>
        <v>0.99548032092082472</v>
      </c>
      <c r="H14" s="1">
        <v>26044</v>
      </c>
      <c r="I14" s="25">
        <v>27389.437636766434</v>
      </c>
      <c r="J14" s="22">
        <f t="shared" si="3"/>
        <v>0.95087750049455655</v>
      </c>
      <c r="K14" s="1">
        <v>34915</v>
      </c>
      <c r="L14" s="25">
        <v>39754.688300040878</v>
      </c>
      <c r="M14" s="22">
        <f t="shared" si="4"/>
        <v>0.87826119366062538</v>
      </c>
      <c r="N14" s="1">
        <v>38726</v>
      </c>
      <c r="O14" s="25">
        <v>43770.006224670302</v>
      </c>
      <c r="P14" s="22">
        <f t="shared" si="5"/>
        <v>0.88476112617440472</v>
      </c>
      <c r="Q14" s="1">
        <v>43148</v>
      </c>
      <c r="R14" s="25">
        <v>47253.656727856302</v>
      </c>
      <c r="S14" s="22">
        <f t="shared" si="6"/>
        <v>0.91311451827947121</v>
      </c>
      <c r="U14" s="5"/>
      <c r="V14" s="5"/>
    </row>
    <row r="15" spans="1:22" ht="13.15" customHeight="1" x14ac:dyDescent="0.2">
      <c r="A15" s="13" t="s">
        <v>10</v>
      </c>
      <c r="B15" s="1">
        <f>Ethnicity!B15</f>
        <v>150959</v>
      </c>
      <c r="C15" s="1">
        <f t="shared" si="0"/>
        <v>152679.99999999997</v>
      </c>
      <c r="D15" s="22">
        <f t="shared" si="1"/>
        <v>0.98872805868483116</v>
      </c>
      <c r="E15" s="1">
        <v>28427</v>
      </c>
      <c r="F15" s="25">
        <v>27077.241724480089</v>
      </c>
      <c r="G15" s="22">
        <f t="shared" si="2"/>
        <v>1.0498484405928104</v>
      </c>
      <c r="H15" s="1">
        <v>35074</v>
      </c>
      <c r="I15" s="25">
        <v>36955.950683157243</v>
      </c>
      <c r="J15" s="22">
        <f t="shared" si="3"/>
        <v>0.9490758416880628</v>
      </c>
      <c r="K15" s="1">
        <v>37721</v>
      </c>
      <c r="L15" s="25">
        <v>40414.936885011128</v>
      </c>
      <c r="M15" s="22">
        <f t="shared" si="4"/>
        <v>0.93334303867216384</v>
      </c>
      <c r="N15" s="1">
        <v>31505</v>
      </c>
      <c r="O15" s="25">
        <v>34521.469896040748</v>
      </c>
      <c r="P15" s="22">
        <f t="shared" si="5"/>
        <v>0.91262046763580296</v>
      </c>
      <c r="Q15" s="1">
        <v>12508</v>
      </c>
      <c r="R15" s="25">
        <v>13710.400811310777</v>
      </c>
      <c r="S15" s="22">
        <f t="shared" si="6"/>
        <v>0.91230009772443532</v>
      </c>
      <c r="U15" s="5"/>
      <c r="V15" s="5"/>
    </row>
    <row r="16" spans="1:22" ht="13.15" customHeight="1" x14ac:dyDescent="0.2">
      <c r="A16" s="13" t="s">
        <v>11</v>
      </c>
      <c r="B16" s="1">
        <f>Ethnicity!B16</f>
        <v>182856</v>
      </c>
      <c r="C16" s="1">
        <f t="shared" si="0"/>
        <v>183250</v>
      </c>
      <c r="D16" s="22">
        <f t="shared" si="1"/>
        <v>0.99784993178717596</v>
      </c>
      <c r="E16" s="1">
        <v>12183</v>
      </c>
      <c r="F16" s="25">
        <v>11871.541265421505</v>
      </c>
      <c r="G16" s="22">
        <f t="shared" si="2"/>
        <v>1.0262357454364992</v>
      </c>
      <c r="H16" s="1">
        <v>21577</v>
      </c>
      <c r="I16" s="25">
        <v>21820.163513697244</v>
      </c>
      <c r="J16" s="22">
        <f t="shared" si="3"/>
        <v>0.9888560178046053</v>
      </c>
      <c r="K16" s="1">
        <v>32664</v>
      </c>
      <c r="L16" s="25">
        <v>34272.861271374619</v>
      </c>
      <c r="M16" s="22">
        <f t="shared" si="4"/>
        <v>0.95305728171816306</v>
      </c>
      <c r="N16" s="1">
        <v>44852</v>
      </c>
      <c r="O16" s="25">
        <v>46221.309173883441</v>
      </c>
      <c r="P16" s="22">
        <f t="shared" si="5"/>
        <v>0.9703749374832259</v>
      </c>
      <c r="Q16" s="1">
        <v>64770</v>
      </c>
      <c r="R16" s="25">
        <v>69064.124775623219</v>
      </c>
      <c r="S16" s="22">
        <f t="shared" si="6"/>
        <v>0.9378240904438585</v>
      </c>
      <c r="U16" s="5"/>
      <c r="V16" s="5"/>
    </row>
    <row r="17" spans="1:22" ht="13.15" customHeight="1" x14ac:dyDescent="0.2">
      <c r="A17" s="13" t="s">
        <v>12</v>
      </c>
      <c r="B17" s="1">
        <f>Ethnicity!B17</f>
        <v>59153</v>
      </c>
      <c r="C17" s="1">
        <f t="shared" si="0"/>
        <v>60465</v>
      </c>
      <c r="D17" s="22">
        <f t="shared" si="1"/>
        <v>0.97830149673364752</v>
      </c>
      <c r="E17" s="1">
        <v>11012</v>
      </c>
      <c r="F17" s="25">
        <v>10683.872198093748</v>
      </c>
      <c r="G17" s="22">
        <f t="shared" si="2"/>
        <v>1.0307124416898956</v>
      </c>
      <c r="H17" s="1">
        <v>14217</v>
      </c>
      <c r="I17" s="25">
        <v>14535.569141242611</v>
      </c>
      <c r="J17" s="22">
        <f t="shared" si="3"/>
        <v>0.97808347659819406</v>
      </c>
      <c r="K17" s="1">
        <v>14721</v>
      </c>
      <c r="L17" s="25">
        <v>15843.429281070032</v>
      </c>
      <c r="M17" s="22">
        <f t="shared" si="4"/>
        <v>0.92915490319945271</v>
      </c>
      <c r="N17" s="1">
        <v>12789</v>
      </c>
      <c r="O17" s="25">
        <v>13687.345020756846</v>
      </c>
      <c r="P17" s="22">
        <f t="shared" si="5"/>
        <v>0.93436674392334629</v>
      </c>
      <c r="Q17" s="1">
        <v>5141</v>
      </c>
      <c r="R17" s="25">
        <v>5714.7843588367577</v>
      </c>
      <c r="S17" s="22">
        <f t="shared" si="6"/>
        <v>0.89959649869386304</v>
      </c>
      <c r="U17" s="5"/>
      <c r="V17" s="5"/>
    </row>
    <row r="18" spans="1:22" ht="13.15" customHeight="1" x14ac:dyDescent="0.2">
      <c r="A18" s="13" t="s">
        <v>13</v>
      </c>
      <c r="B18" s="1">
        <f>Ethnicity!B18</f>
        <v>317372</v>
      </c>
      <c r="C18" s="1">
        <f t="shared" si="0"/>
        <v>335989.99999999994</v>
      </c>
      <c r="D18" s="22">
        <f t="shared" si="1"/>
        <v>0.94458763653680189</v>
      </c>
      <c r="E18" s="1">
        <v>82821</v>
      </c>
      <c r="F18" s="25">
        <v>78565.658382812835</v>
      </c>
      <c r="G18" s="22">
        <f t="shared" si="2"/>
        <v>1.0541628709639639</v>
      </c>
      <c r="H18" s="1">
        <v>73777</v>
      </c>
      <c r="I18" s="25">
        <v>80250.403787274307</v>
      </c>
      <c r="J18" s="22">
        <f t="shared" si="3"/>
        <v>0.91933493812150979</v>
      </c>
      <c r="K18" s="1">
        <v>62253</v>
      </c>
      <c r="L18" s="25">
        <v>69929.114477187453</v>
      </c>
      <c r="M18" s="22">
        <f t="shared" si="4"/>
        <v>0.89023006319218323</v>
      </c>
      <c r="N18" s="1">
        <v>57853</v>
      </c>
      <c r="O18" s="25">
        <v>67260.917818634742</v>
      </c>
      <c r="P18" s="22">
        <f t="shared" si="5"/>
        <v>0.86012801900796743</v>
      </c>
      <c r="Q18" s="1">
        <v>32236</v>
      </c>
      <c r="R18" s="25">
        <v>39983.905534090642</v>
      </c>
      <c r="S18" s="22">
        <f t="shared" si="6"/>
        <v>0.8062243937755228</v>
      </c>
      <c r="U18" s="5"/>
      <c r="V18" s="5"/>
    </row>
    <row r="19" spans="1:22" ht="13.15" customHeight="1" x14ac:dyDescent="0.2">
      <c r="A19" s="13" t="s">
        <v>14</v>
      </c>
      <c r="B19" s="1">
        <f>Ethnicity!B19</f>
        <v>48860</v>
      </c>
      <c r="C19" s="1">
        <f t="shared" si="0"/>
        <v>49685</v>
      </c>
      <c r="D19" s="22">
        <f t="shared" si="1"/>
        <v>0.98339539096306727</v>
      </c>
      <c r="E19" s="1">
        <v>5375</v>
      </c>
      <c r="F19" s="25">
        <v>4801.1382612167454</v>
      </c>
      <c r="G19" s="22">
        <f t="shared" si="2"/>
        <v>1.1195261847422453</v>
      </c>
      <c r="H19" s="1">
        <v>4881</v>
      </c>
      <c r="I19" s="25">
        <v>4953.9539393945479</v>
      </c>
      <c r="J19" s="22">
        <f t="shared" si="3"/>
        <v>0.98527359352003507</v>
      </c>
      <c r="K19" s="1">
        <v>5321</v>
      </c>
      <c r="L19" s="25">
        <v>5647.8568173029598</v>
      </c>
      <c r="M19" s="22">
        <f t="shared" si="4"/>
        <v>0.94212728334372953</v>
      </c>
      <c r="N19" s="1">
        <v>9784</v>
      </c>
      <c r="O19" s="25">
        <v>10335.075508903579</v>
      </c>
      <c r="P19" s="22">
        <f t="shared" si="5"/>
        <v>0.94667910181896275</v>
      </c>
      <c r="Q19" s="1">
        <v>22004</v>
      </c>
      <c r="R19" s="25">
        <v>23946.975473182167</v>
      </c>
      <c r="S19" s="22">
        <f t="shared" si="6"/>
        <v>0.91886342910577268</v>
      </c>
      <c r="U19" s="5"/>
      <c r="V19" s="5"/>
    </row>
    <row r="20" spans="1:22" ht="13.15" customHeight="1" x14ac:dyDescent="0.2">
      <c r="A20" s="13" t="s">
        <v>15</v>
      </c>
      <c r="B20" s="1">
        <f>Ethnicity!B20</f>
        <v>116280</v>
      </c>
      <c r="C20" s="1">
        <f t="shared" si="0"/>
        <v>121459.99999999999</v>
      </c>
      <c r="D20" s="22">
        <f t="shared" si="1"/>
        <v>0.95735221472089593</v>
      </c>
      <c r="E20" s="1">
        <v>16848</v>
      </c>
      <c r="F20" s="25">
        <v>15834.099521038253</v>
      </c>
      <c r="G20" s="22">
        <f t="shared" si="2"/>
        <v>1.0640327211291434</v>
      </c>
      <c r="H20" s="1">
        <v>25013</v>
      </c>
      <c r="I20" s="25">
        <v>26947.622300413255</v>
      </c>
      <c r="J20" s="22">
        <f t="shared" si="3"/>
        <v>0.92820805194439782</v>
      </c>
      <c r="K20" s="1">
        <v>24592</v>
      </c>
      <c r="L20" s="25">
        <v>28888.198799956303</v>
      </c>
      <c r="M20" s="22">
        <f t="shared" si="4"/>
        <v>0.85128187362229035</v>
      </c>
      <c r="N20" s="1">
        <v>26263</v>
      </c>
      <c r="O20" s="25">
        <v>31004.988612983088</v>
      </c>
      <c r="P20" s="22">
        <f t="shared" si="5"/>
        <v>0.84705723739574545</v>
      </c>
      <c r="Q20" s="1">
        <v>16223</v>
      </c>
      <c r="R20" s="25">
        <v>18785.090765609086</v>
      </c>
      <c r="S20" s="22">
        <f t="shared" si="6"/>
        <v>0.8636104133018272</v>
      </c>
      <c r="U20" s="5"/>
      <c r="V20" s="5"/>
    </row>
    <row r="21" spans="1:22" ht="13.15" customHeight="1" x14ac:dyDescent="0.2">
      <c r="A21" s="13" t="s">
        <v>16</v>
      </c>
      <c r="B21" s="1">
        <f>Ethnicity!B21</f>
        <v>407776</v>
      </c>
      <c r="C21" s="1">
        <f t="shared" si="0"/>
        <v>426370</v>
      </c>
      <c r="D21" s="22">
        <f t="shared" si="1"/>
        <v>0.95638998991486268</v>
      </c>
      <c r="E21" s="1">
        <v>64998</v>
      </c>
      <c r="F21" s="25">
        <v>62100.226268517901</v>
      </c>
      <c r="G21" s="22">
        <f t="shared" si="2"/>
        <v>1.0466628530297504</v>
      </c>
      <c r="H21" s="1">
        <v>60310</v>
      </c>
      <c r="I21" s="25">
        <v>65237.730645919801</v>
      </c>
      <c r="J21" s="22">
        <f t="shared" si="3"/>
        <v>0.92446502051603785</v>
      </c>
      <c r="K21" s="1">
        <v>80342</v>
      </c>
      <c r="L21" s="25">
        <v>87669.048630105171</v>
      </c>
      <c r="M21" s="22">
        <f t="shared" si="4"/>
        <v>0.9164237693393984</v>
      </c>
      <c r="N21" s="1">
        <v>91962</v>
      </c>
      <c r="O21" s="25">
        <v>103420.20375675074</v>
      </c>
      <c r="P21" s="22">
        <f t="shared" si="5"/>
        <v>0.88920729856904002</v>
      </c>
      <c r="Q21" s="1">
        <v>97467</v>
      </c>
      <c r="R21" s="25">
        <v>107942.79069870642</v>
      </c>
      <c r="S21" s="22">
        <f t="shared" si="6"/>
        <v>0.90295052934153974</v>
      </c>
      <c r="U21" s="5"/>
      <c r="V21" s="5"/>
    </row>
    <row r="22" spans="1:22" ht="13.15" customHeight="1" x14ac:dyDescent="0.2">
      <c r="A22" s="13" t="s">
        <v>17</v>
      </c>
      <c r="B22" s="1">
        <f>Ethnicity!B22</f>
        <v>46651</v>
      </c>
      <c r="C22" s="1">
        <f t="shared" si="0"/>
        <v>46445</v>
      </c>
      <c r="D22" s="22">
        <f t="shared" si="1"/>
        <v>1.0044353536440951</v>
      </c>
      <c r="E22" s="1">
        <v>7167</v>
      </c>
      <c r="F22" s="25">
        <v>6874.9427162642087</v>
      </c>
      <c r="G22" s="22">
        <f t="shared" si="2"/>
        <v>1.0424814134152514</v>
      </c>
      <c r="H22" s="1">
        <v>9625</v>
      </c>
      <c r="I22" s="25">
        <v>9518.094556105325</v>
      </c>
      <c r="J22" s="22">
        <f t="shared" si="3"/>
        <v>1.0112318115001391</v>
      </c>
      <c r="K22" s="1">
        <v>7846</v>
      </c>
      <c r="L22" s="25">
        <v>7864.3454055783122</v>
      </c>
      <c r="M22" s="22">
        <f t="shared" si="4"/>
        <v>0.99766726858597798</v>
      </c>
      <c r="N22" s="1">
        <v>12129</v>
      </c>
      <c r="O22" s="25">
        <v>12667.62863934825</v>
      </c>
      <c r="P22" s="22">
        <f t="shared" si="5"/>
        <v>0.95747991556405765</v>
      </c>
      <c r="Q22" s="1">
        <v>9045</v>
      </c>
      <c r="R22" s="25">
        <v>9519.9886827039045</v>
      </c>
      <c r="S22" s="22">
        <f t="shared" si="6"/>
        <v>0.95010617149504883</v>
      </c>
      <c r="U22" s="5"/>
      <c r="V22" s="5"/>
    </row>
    <row r="23" spans="1:22" ht="13.15" customHeight="1" x14ac:dyDescent="0.2">
      <c r="A23" s="13" t="s">
        <v>18</v>
      </c>
      <c r="B23" s="1">
        <f>Ethnicity!B23</f>
        <v>592493</v>
      </c>
      <c r="C23" s="1">
        <f t="shared" si="0"/>
        <v>639420</v>
      </c>
      <c r="D23" s="22">
        <f t="shared" si="1"/>
        <v>0.92661005286040476</v>
      </c>
      <c r="E23" s="1">
        <v>155522</v>
      </c>
      <c r="F23" s="25">
        <v>167057.70126496046</v>
      </c>
      <c r="G23" s="22">
        <f t="shared" si="2"/>
        <v>0.93094780319846282</v>
      </c>
      <c r="H23" s="1">
        <v>155921</v>
      </c>
      <c r="I23" s="25">
        <v>170495.30951640994</v>
      </c>
      <c r="J23" s="22">
        <f t="shared" si="3"/>
        <v>0.9145178271604758</v>
      </c>
      <c r="K23" s="1">
        <v>128345</v>
      </c>
      <c r="L23" s="25">
        <v>143105.08473945555</v>
      </c>
      <c r="M23" s="22">
        <f t="shared" si="4"/>
        <v>0.89685841864858606</v>
      </c>
      <c r="N23" s="1">
        <v>94105</v>
      </c>
      <c r="O23" s="25">
        <v>106056.58042285401</v>
      </c>
      <c r="P23" s="22">
        <f t="shared" si="5"/>
        <v>0.8873093930126511</v>
      </c>
      <c r="Q23" s="1">
        <v>46588</v>
      </c>
      <c r="R23" s="25">
        <v>52705.324056320038</v>
      </c>
      <c r="S23" s="22">
        <f t="shared" si="6"/>
        <v>0.88393347036851222</v>
      </c>
      <c r="U23" s="5"/>
      <c r="V23" s="5"/>
    </row>
    <row r="24" spans="1:22" ht="13.15" customHeight="1" x14ac:dyDescent="0.2">
      <c r="A24" s="13" t="s">
        <v>19</v>
      </c>
      <c r="B24" s="1">
        <f>Ethnicity!B24</f>
        <v>30899</v>
      </c>
      <c r="C24" s="1">
        <f t="shared" si="0"/>
        <v>32465</v>
      </c>
      <c r="D24" s="22">
        <f t="shared" si="1"/>
        <v>0.95176343754812875</v>
      </c>
      <c r="E24" s="1">
        <v>3219</v>
      </c>
      <c r="F24" s="25">
        <v>2846.7390817819878</v>
      </c>
      <c r="G24" s="22">
        <f t="shared" si="2"/>
        <v>1.1307674878250473</v>
      </c>
      <c r="H24" s="1">
        <v>5354</v>
      </c>
      <c r="I24" s="25">
        <v>5761.5585146606099</v>
      </c>
      <c r="J24" s="22">
        <f t="shared" si="3"/>
        <v>0.92926245327135804</v>
      </c>
      <c r="K24" s="1">
        <v>9848</v>
      </c>
      <c r="L24" s="25">
        <v>11373.70132355478</v>
      </c>
      <c r="M24" s="22">
        <f t="shared" si="4"/>
        <v>0.86585709610686945</v>
      </c>
      <c r="N24" s="1">
        <v>7948</v>
      </c>
      <c r="O24" s="25">
        <v>9109.2246208364759</v>
      </c>
      <c r="P24" s="22">
        <f t="shared" si="5"/>
        <v>0.87252212244494598</v>
      </c>
      <c r="Q24" s="1">
        <v>3054</v>
      </c>
      <c r="R24" s="25">
        <v>3373.7764591661457</v>
      </c>
      <c r="S24" s="22">
        <f t="shared" si="6"/>
        <v>0.9052170577877644</v>
      </c>
      <c r="U24" s="5"/>
      <c r="V24" s="5"/>
    </row>
    <row r="25" spans="1:22" ht="13.15" customHeight="1" x14ac:dyDescent="0.2">
      <c r="A25" s="13" t="s">
        <v>20</v>
      </c>
      <c r="B25" s="1">
        <f>Ethnicity!B25</f>
        <v>64916</v>
      </c>
      <c r="C25" s="1">
        <f t="shared" si="0"/>
        <v>65495</v>
      </c>
      <c r="D25" s="22">
        <f t="shared" si="1"/>
        <v>0.99115963050614553</v>
      </c>
      <c r="E25" s="1">
        <v>5205</v>
      </c>
      <c r="F25" s="25">
        <v>5122.9728285608544</v>
      </c>
      <c r="G25" s="22">
        <f t="shared" si="2"/>
        <v>1.0160116350767741</v>
      </c>
      <c r="H25" s="1">
        <v>6181</v>
      </c>
      <c r="I25" s="25">
        <v>6296.3404059817467</v>
      </c>
      <c r="J25" s="22">
        <f t="shared" si="3"/>
        <v>0.98168135797229628</v>
      </c>
      <c r="K25" s="1">
        <v>11839</v>
      </c>
      <c r="L25" s="25">
        <v>12764.899772541845</v>
      </c>
      <c r="M25" s="22">
        <f t="shared" si="4"/>
        <v>0.9274651748904823</v>
      </c>
      <c r="N25" s="1">
        <v>16414</v>
      </c>
      <c r="O25" s="25">
        <v>17273.001087794451</v>
      </c>
      <c r="P25" s="22">
        <f t="shared" si="5"/>
        <v>0.95026914643099025</v>
      </c>
      <c r="Q25" s="1">
        <v>23583</v>
      </c>
      <c r="R25" s="25">
        <v>24037.785905121102</v>
      </c>
      <c r="S25" s="22">
        <f t="shared" si="6"/>
        <v>0.98108037458540587</v>
      </c>
      <c r="U25" s="5"/>
      <c r="V25" s="5"/>
    </row>
    <row r="26" spans="1:22" ht="13.15" customHeight="1" x14ac:dyDescent="0.2">
      <c r="A26" s="19" t="s">
        <v>21</v>
      </c>
      <c r="B26" s="20">
        <f>Ethnicity!B26</f>
        <v>4715811</v>
      </c>
      <c r="C26" s="20">
        <f>SUM(C6:C25)</f>
        <v>5000905</v>
      </c>
      <c r="D26" s="21">
        <f t="shared" si="1"/>
        <v>0.94299151853514518</v>
      </c>
      <c r="E26" s="20">
        <v>1001347</v>
      </c>
      <c r="F26" s="20">
        <v>1024102.3430895833</v>
      </c>
      <c r="G26" s="21">
        <f t="shared" si="2"/>
        <v>0.97778020600857785</v>
      </c>
      <c r="H26" s="20">
        <v>923049</v>
      </c>
      <c r="I26" s="20">
        <v>1007990.6191545428</v>
      </c>
      <c r="J26" s="21">
        <f t="shared" si="3"/>
        <v>0.91573173644632921</v>
      </c>
      <c r="K26" s="20">
        <v>883515</v>
      </c>
      <c r="L26" s="20">
        <v>992429.53840726695</v>
      </c>
      <c r="M26" s="21">
        <f t="shared" si="4"/>
        <v>0.89025463854888676</v>
      </c>
      <c r="N26" s="20">
        <v>871446</v>
      </c>
      <c r="O26" s="20">
        <v>983945.53224984545</v>
      </c>
      <c r="P26" s="21">
        <f t="shared" si="5"/>
        <v>0.88566487822490636</v>
      </c>
      <c r="Q26" s="20">
        <v>897728</v>
      </c>
      <c r="R26" s="20">
        <v>992436.96709876123</v>
      </c>
      <c r="S26" s="21">
        <f t="shared" si="6"/>
        <v>0.90456928728115749</v>
      </c>
      <c r="U26" s="5"/>
      <c r="V26" s="5"/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2" x14ac:dyDescent="0.2">
      <c r="A29" s="3" t="str">
        <f>Ethnicity!A29</f>
        <v xml:space="preserve">           Population is based on projections provided by Stats NZ in Nov 2018. </v>
      </c>
    </row>
    <row r="30" spans="1:22" x14ac:dyDescent="0.2">
      <c r="A30" s="26" t="s">
        <v>49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">
      <c r="A33" s="26"/>
      <c r="B33" s="5"/>
      <c r="C33" s="5"/>
    </row>
    <row r="34" spans="1:3" x14ac:dyDescent="0.2">
      <c r="B34" s="5"/>
    </row>
  </sheetData>
  <pageMargins left="0.31496062992125984" right="0.31496062992125984" top="0.55118110236220474" bottom="0.35433070866141736" header="0.31496062992125984" footer="0.31496062992125984"/>
  <pageSetup paperSize="9" scale="65" orientation="landscape" r:id="rId1"/>
  <rowBreaks count="2" manualBreakCount="2">
    <brk id="27" max="16383" man="1"/>
    <brk id="53" max="16383" man="1"/>
  </rowBreaks>
  <ignoredErrors>
    <ignoredError sqref="A3:XFD3 A27:T28 G6:G25 J6:J25 M6:M25 P6:P25 S7:T25 C6:D25 B31:XFD31 B30:XFD30 C26:D26 G26 J26 M26 P26 S26:T26 B1:XFD1 B2:XFD2 A5:XFD5 A4:P4 R4:XFD4 B29:P29 R29:T29 A35 B32:XFD32 S6:T6 X6:XFD6 X7:XFD25 X26:XFD26 A37:XFD1048576 B36:XFD36 X27:XFD28 X29:XFD29 A34 D34:XFD34 D35:XFD35 D33:XFD33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Kathryn Featherstone</cp:lastModifiedBy>
  <cp:lastPrinted>2019-04-11T00:02:45Z</cp:lastPrinted>
  <dcterms:created xsi:type="dcterms:W3CDTF">2015-08-23T23:06:45Z</dcterms:created>
  <dcterms:modified xsi:type="dcterms:W3CDTF">2020-01-13T00:58:51Z</dcterms:modified>
</cp:coreProperties>
</file>