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hgovtnz-my.sharepoint.com/personal/cara_pollock_health_govt_nz/Documents/Documents/BAU/"/>
    </mc:Choice>
  </mc:AlternateContent>
  <xr:revisionPtr revIDLastSave="0" documentId="8_{516A197F-433A-4438-BA63-417E7DDCDC6A}" xr6:coauthVersionLast="41" xr6:coauthVersionMax="41" xr10:uidLastSave="{00000000-0000-0000-0000-000000000000}"/>
  <bookViews>
    <workbookView xWindow="30210" yWindow="1320" windowWidth="21990" windowHeight="12960" xr2:uid="{00000000-000D-0000-FFFF-FFFF00000000}"/>
  </bookViews>
  <sheets>
    <sheet name="Ethnicity" sheetId="1" r:id="rId1"/>
    <sheet name="Gender" sheetId="6" r:id="rId2"/>
    <sheet name="Age" sheetId="7" r:id="rId3"/>
    <sheet name="Deprivation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1" l="1"/>
  <c r="C26" i="1"/>
  <c r="C26" i="6" l="1"/>
  <c r="B26" i="6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B26" i="8" l="1"/>
  <c r="A29" i="8" l="1"/>
  <c r="A29" i="7"/>
  <c r="A29" i="6"/>
  <c r="B7" i="1" l="1"/>
  <c r="B7" i="8" s="1"/>
  <c r="B8" i="1"/>
  <c r="B8" i="8" s="1"/>
  <c r="B9" i="1"/>
  <c r="B9" i="8" s="1"/>
  <c r="B10" i="1"/>
  <c r="B10" i="8" s="1"/>
  <c r="B11" i="1"/>
  <c r="B11" i="8" s="1"/>
  <c r="B12" i="1"/>
  <c r="B12" i="8" s="1"/>
  <c r="B13" i="1"/>
  <c r="B13" i="8" s="1"/>
  <c r="B14" i="1"/>
  <c r="B14" i="8" s="1"/>
  <c r="B15" i="1"/>
  <c r="B15" i="8" s="1"/>
  <c r="B16" i="1"/>
  <c r="B16" i="8" s="1"/>
  <c r="B17" i="1"/>
  <c r="B17" i="8" s="1"/>
  <c r="B18" i="1"/>
  <c r="B18" i="8" s="1"/>
  <c r="B19" i="1"/>
  <c r="B19" i="8" s="1"/>
  <c r="B20" i="1"/>
  <c r="B20" i="8" s="1"/>
  <c r="B21" i="1"/>
  <c r="B21" i="8" s="1"/>
  <c r="B22" i="1"/>
  <c r="B22" i="8" s="1"/>
  <c r="B23" i="1"/>
  <c r="B23" i="8" s="1"/>
  <c r="B24" i="1"/>
  <c r="B24" i="8" s="1"/>
  <c r="B25" i="1"/>
  <c r="B25" i="8" s="1"/>
  <c r="B6" i="1"/>
  <c r="B6" i="8" s="1"/>
  <c r="C7" i="8" l="1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6" i="8"/>
  <c r="C26" i="8" l="1"/>
  <c r="D7" i="7"/>
  <c r="A1" i="8"/>
  <c r="S26" i="8"/>
  <c r="P26" i="8"/>
  <c r="M26" i="8"/>
  <c r="J26" i="8"/>
  <c r="G26" i="8"/>
  <c r="S25" i="8"/>
  <c r="P25" i="8"/>
  <c r="M25" i="8"/>
  <c r="J25" i="8"/>
  <c r="G25" i="8"/>
  <c r="D25" i="8"/>
  <c r="S24" i="8"/>
  <c r="P24" i="8"/>
  <c r="M24" i="8"/>
  <c r="J24" i="8"/>
  <c r="G24" i="8"/>
  <c r="D24" i="8"/>
  <c r="S23" i="8"/>
  <c r="P23" i="8"/>
  <c r="M23" i="8"/>
  <c r="J23" i="8"/>
  <c r="G23" i="8"/>
  <c r="D23" i="8"/>
  <c r="S22" i="8"/>
  <c r="P22" i="8"/>
  <c r="M22" i="8"/>
  <c r="J22" i="8"/>
  <c r="G22" i="8"/>
  <c r="D22" i="8"/>
  <c r="S21" i="8"/>
  <c r="P21" i="8"/>
  <c r="M21" i="8"/>
  <c r="J21" i="8"/>
  <c r="G21" i="8"/>
  <c r="D21" i="8"/>
  <c r="S20" i="8"/>
  <c r="P20" i="8"/>
  <c r="M20" i="8"/>
  <c r="J20" i="8"/>
  <c r="G20" i="8"/>
  <c r="D20" i="8"/>
  <c r="S19" i="8"/>
  <c r="P19" i="8"/>
  <c r="M19" i="8"/>
  <c r="J19" i="8"/>
  <c r="G19" i="8"/>
  <c r="D19" i="8"/>
  <c r="S18" i="8"/>
  <c r="P18" i="8"/>
  <c r="M18" i="8"/>
  <c r="J18" i="8"/>
  <c r="G18" i="8"/>
  <c r="D18" i="8"/>
  <c r="S17" i="8"/>
  <c r="P17" i="8"/>
  <c r="M17" i="8"/>
  <c r="J17" i="8"/>
  <c r="G17" i="8"/>
  <c r="D17" i="8"/>
  <c r="S16" i="8"/>
  <c r="P16" i="8"/>
  <c r="M16" i="8"/>
  <c r="J16" i="8"/>
  <c r="G16" i="8"/>
  <c r="D16" i="8"/>
  <c r="S15" i="8"/>
  <c r="P15" i="8"/>
  <c r="M15" i="8"/>
  <c r="J15" i="8"/>
  <c r="G15" i="8"/>
  <c r="D15" i="8"/>
  <c r="S14" i="8"/>
  <c r="P14" i="8"/>
  <c r="M14" i="8"/>
  <c r="J14" i="8"/>
  <c r="G14" i="8"/>
  <c r="D14" i="8"/>
  <c r="S13" i="8"/>
  <c r="P13" i="8"/>
  <c r="M13" i="8"/>
  <c r="J13" i="8"/>
  <c r="G13" i="8"/>
  <c r="D13" i="8"/>
  <c r="S12" i="8"/>
  <c r="P12" i="8"/>
  <c r="M12" i="8"/>
  <c r="J12" i="8"/>
  <c r="G12" i="8"/>
  <c r="D12" i="8"/>
  <c r="S11" i="8"/>
  <c r="P11" i="8"/>
  <c r="M11" i="8"/>
  <c r="J11" i="8"/>
  <c r="G11" i="8"/>
  <c r="D11" i="8"/>
  <c r="S10" i="8"/>
  <c r="P10" i="8"/>
  <c r="M10" i="8"/>
  <c r="J10" i="8"/>
  <c r="G10" i="8"/>
  <c r="D10" i="8"/>
  <c r="S9" i="8"/>
  <c r="P9" i="8"/>
  <c r="M9" i="8"/>
  <c r="J9" i="8"/>
  <c r="G9" i="8"/>
  <c r="D9" i="8"/>
  <c r="S8" i="8"/>
  <c r="P8" i="8"/>
  <c r="M8" i="8"/>
  <c r="J8" i="8"/>
  <c r="G8" i="8"/>
  <c r="D8" i="8"/>
  <c r="S7" i="8"/>
  <c r="P7" i="8"/>
  <c r="M7" i="8"/>
  <c r="J7" i="8"/>
  <c r="G7" i="8"/>
  <c r="D7" i="8"/>
  <c r="S6" i="8"/>
  <c r="P6" i="8"/>
  <c r="M6" i="8"/>
  <c r="J6" i="8"/>
  <c r="G6" i="8"/>
  <c r="A1" i="7"/>
  <c r="G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A1" i="6"/>
  <c r="J25" i="6"/>
  <c r="G25" i="6"/>
  <c r="J24" i="6"/>
  <c r="G24" i="6"/>
  <c r="J23" i="6"/>
  <c r="G23" i="6"/>
  <c r="J22" i="6"/>
  <c r="G22" i="6"/>
  <c r="J21" i="6"/>
  <c r="G21" i="6"/>
  <c r="J20" i="6"/>
  <c r="G20" i="6"/>
  <c r="J19" i="6"/>
  <c r="G19" i="6"/>
  <c r="J18" i="6"/>
  <c r="G18" i="6"/>
  <c r="J17" i="6"/>
  <c r="G17" i="6"/>
  <c r="J16" i="6"/>
  <c r="G16" i="6"/>
  <c r="J15" i="6"/>
  <c r="G15" i="6"/>
  <c r="J14" i="6"/>
  <c r="G14" i="6"/>
  <c r="J13" i="6"/>
  <c r="G13" i="6"/>
  <c r="J12" i="6"/>
  <c r="G12" i="6"/>
  <c r="J11" i="6"/>
  <c r="G11" i="6"/>
  <c r="J10" i="6"/>
  <c r="G10" i="6"/>
  <c r="J9" i="6"/>
  <c r="G9" i="6"/>
  <c r="J8" i="6"/>
  <c r="G8" i="6"/>
  <c r="J7" i="6"/>
  <c r="G7" i="6"/>
  <c r="J6" i="6"/>
  <c r="G6" i="6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D8" i="6" l="1"/>
  <c r="D10" i="6"/>
  <c r="D12" i="6"/>
  <c r="J26" i="6"/>
  <c r="D14" i="6"/>
  <c r="D16" i="6"/>
  <c r="D18" i="6"/>
  <c r="D19" i="7"/>
  <c r="D20" i="6"/>
  <c r="D22" i="6"/>
  <c r="D24" i="6"/>
  <c r="D10" i="7"/>
  <c r="D12" i="7"/>
  <c r="D14" i="7"/>
  <c r="D16" i="7"/>
  <c r="D18" i="7"/>
  <c r="D20" i="7"/>
  <c r="D22" i="7"/>
  <c r="D24" i="7"/>
  <c r="V26" i="7"/>
  <c r="S26" i="7"/>
  <c r="P26" i="7"/>
  <c r="M26" i="7"/>
  <c r="J26" i="7"/>
  <c r="D21" i="7"/>
  <c r="D23" i="7"/>
  <c r="D15" i="7"/>
  <c r="D9" i="7"/>
  <c r="D11" i="7"/>
  <c r="D13" i="7"/>
  <c r="D25" i="7"/>
  <c r="D17" i="7"/>
  <c r="G26" i="6"/>
  <c r="M26" i="1"/>
  <c r="J26" i="1"/>
  <c r="G26" i="1"/>
  <c r="D8" i="1"/>
  <c r="D10" i="1"/>
  <c r="D12" i="1"/>
  <c r="D14" i="1"/>
  <c r="D16" i="1"/>
  <c r="D18" i="1"/>
  <c r="D20" i="1"/>
  <c r="D22" i="1"/>
  <c r="D24" i="1"/>
  <c r="D11" i="1"/>
  <c r="D21" i="1"/>
  <c r="D7" i="6"/>
  <c r="D9" i="6"/>
  <c r="D11" i="6"/>
  <c r="D13" i="6"/>
  <c r="D15" i="6"/>
  <c r="D17" i="6"/>
  <c r="D19" i="6"/>
  <c r="D21" i="6"/>
  <c r="D23" i="6"/>
  <c r="D25" i="6"/>
  <c r="D9" i="1"/>
  <c r="D13" i="1"/>
  <c r="D15" i="1"/>
  <c r="D17" i="1"/>
  <c r="D19" i="1"/>
  <c r="D23" i="1"/>
  <c r="D25" i="1"/>
  <c r="D7" i="1"/>
  <c r="D8" i="7"/>
  <c r="D6" i="8"/>
  <c r="D6" i="7"/>
  <c r="D6" i="6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D26" i="6" l="1"/>
  <c r="D26" i="7"/>
  <c r="D26" i="1"/>
  <c r="D26" i="8"/>
  <c r="D6" i="1"/>
</calcChain>
</file>

<file path=xl/sharedStrings.xml><?xml version="1.0" encoding="utf-8"?>
<sst xmlns="http://schemas.openxmlformats.org/spreadsheetml/2006/main" count="179" uniqueCount="50">
  <si>
    <t>Total</t>
  </si>
  <si>
    <t>Maori</t>
  </si>
  <si>
    <t>Pacific</t>
  </si>
  <si>
    <t>%</t>
  </si>
  <si>
    <t>Auckland</t>
  </si>
  <si>
    <t>Bay of Plenty</t>
  </si>
  <si>
    <t>Canterbury</t>
  </si>
  <si>
    <t>Counties Manukau</t>
  </si>
  <si>
    <t>Hutt Valley</t>
  </si>
  <si>
    <t>Lakes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</si>
  <si>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</si>
  <si>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</si>
  <si>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</si>
  <si>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</si>
  <si>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</si>
  <si>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</si>
  <si>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</si>
  <si>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</si>
  <si>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</si>
  <si>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</si>
  <si>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</si>
  <si>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National</t>
  </si>
  <si>
    <t>Total Population</t>
  </si>
  <si>
    <t>Female</t>
  </si>
  <si>
    <t>Male</t>
  </si>
  <si>
    <t>Total Enrolled</t>
  </si>
  <si>
    <t>Other</t>
  </si>
  <si>
    <t>0 - 4 Year Olds</t>
  </si>
  <si>
    <t>5 - 14 Year Olds</t>
  </si>
  <si>
    <t>15 - 24 Year Olds</t>
  </si>
  <si>
    <t>25 - 44 Year Olds</t>
  </si>
  <si>
    <t>45 - 64 Year Olds</t>
  </si>
  <si>
    <t>65+ Year Olds</t>
  </si>
  <si>
    <t>DHB of Domicile</t>
  </si>
  <si>
    <t>NZ Dep 1 - 2</t>
  </si>
  <si>
    <t>NZ Dep 3 - 4</t>
  </si>
  <si>
    <t>NZ Dep 5 - 6</t>
  </si>
  <si>
    <t>NZ Dep 7 - 8</t>
  </si>
  <si>
    <t>This report shows the number and estimated percentage of the New Zealand population (based on Stats NZ population projections) who are enrolled in a PHO by ethnicity.</t>
  </si>
  <si>
    <r>
      <rPr>
        <b/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estimated percentage of those who are enrolled in a PHO may exceed 100% as data is sourced from two different places (Ministry of Health &amp; Stats NZ).</t>
    </r>
  </si>
  <si>
    <t>This report shows the number and estimated percentage of the New Zealand population (based on Stats NZ population projections) who are enrolled in a PHO by age group.</t>
  </si>
  <si>
    <t>This report shows the number and estimated percentage of the New Zealand population (based on Stats NZ population projections) who are enrolled in a PHO by gender.</t>
  </si>
  <si>
    <t>This report shows the number and estimated percentage of the New Zealand population (based on Stats NZ population projections) who are enrolled in a PHO by deprivation.</t>
  </si>
  <si>
    <t>Capital and Coast</t>
  </si>
  <si>
    <t>Hawkes Bay</t>
  </si>
  <si>
    <t>MidCentral</t>
  </si>
  <si>
    <t>NZ Dep 9 - 10 (Highly Deprived)</t>
  </si>
  <si>
    <t xml:space="preserve">           Total enrolment numbers include enrolees with unknown deprivation. Counts of those with unknown deprivation are not displayed separately.</t>
  </si>
  <si>
    <t>Access to Primary Care by Ethnicity (July 2020)</t>
  </si>
  <si>
    <t xml:space="preserve">           Population is based on projections provided by Stats NZ in Nov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</si>
</sst>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;\-#,##0;0"/>
    <numFmt numFmtId="166" formatCode="#,##0.00;\-#,##0.00;0.00"/>
    <numFmt numFmtId="167" formatCode="0.000%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mbria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u/>
      <sz val="9"/>
      <color theme="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165" fontId="6" fillId="2" borderId="1" xfId="1" applyNumberFormat="1" applyFont="1" applyFill="1" applyBorder="1" applyAlignment="1">
      <alignment horizontal="right" vertical="center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5" fontId="5" fillId="2" borderId="0" xfId="0" applyNumberFormat="1" applyFont="1" applyFill="1" applyAlignment="1">
      <alignment vertical="center"/>
    </xf>
    <xf numFmtId="166" fontId="5" fillId="2" borderId="0" xfId="0" applyNumberFormat="1" applyFont="1" applyFill="1" applyAlignment="1">
      <alignment vertical="center"/>
    </xf>
    <xf numFmtId="167" fontId="5" fillId="2" borderId="0" xfId="4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9" fontId="5" fillId="2" borderId="0" xfId="0" applyNumberFormat="1" applyFont="1" applyFill="1" applyAlignment="1">
      <alignment vertical="center"/>
    </xf>
    <xf numFmtId="10" fontId="5" fillId="2" borderId="0" xfId="0" applyNumberFormat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6" fillId="2" borderId="2" xfId="1" applyNumberFormat="1" applyFont="1" applyFill="1" applyBorder="1" applyAlignment="1">
      <alignment horizontal="left" vertical="center"/>
    </xf>
    <xf numFmtId="0" fontId="4" fillId="2" borderId="1" xfId="1" applyNumberFormat="1" applyFont="1" applyFill="1" applyBorder="1" applyAlignment="1">
      <alignment horizontal="centerContinuous" vertical="center"/>
    </xf>
    <xf numFmtId="0" fontId="7" fillId="2" borderId="1" xfId="1" applyNumberFormat="1" applyFont="1" applyFill="1" applyBorder="1" applyAlignment="1">
      <alignment horizontal="centerContinuous" vertical="center"/>
    </xf>
    <xf numFmtId="0" fontId="4" fillId="3" borderId="2" xfId="1" applyNumberFormat="1" applyFont="1" applyFill="1" applyBorder="1" applyAlignment="1">
      <alignment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left" vertical="center"/>
    </xf>
    <xf numFmtId="165" fontId="4" fillId="3" borderId="1" xfId="1" applyNumberFormat="1" applyFont="1" applyFill="1" applyBorder="1" applyAlignment="1">
      <alignment horizontal="right" vertical="center"/>
    </xf>
    <xf numFmtId="9" fontId="4" fillId="3" borderId="1" xfId="1" applyNumberFormat="1" applyFont="1" applyFill="1" applyBorder="1" applyAlignment="1">
      <alignment horizontal="right" vertical="center"/>
    </xf>
    <xf numFmtId="9" fontId="6" fillId="5" borderId="1" xfId="1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9" fillId="2" borderId="0" xfId="1" applyFont="1" applyFill="1" applyAlignment="1" applyProtection="1">
      <alignment vertical="center"/>
    </xf>
    <xf numFmtId="3" fontId="5" fillId="0" borderId="1" xfId="0" applyNumberFormat="1" applyFont="1" applyBorder="1" applyAlignment="1">
      <alignment vertical="center"/>
    </xf>
    <xf numFmtId="0" fontId="5" fillId="2" borderId="0" xfId="0" applyFont="1" applyFill="1" applyAlignment="1">
      <alignment horizontal="left" vertical="center"/>
    </xf>
  </cellXfs>
  <cellStyles count="6">
    <cellStyle name="Normal" xfId="0" builtinId="0"/>
    <cellStyle name="Normal 2" xfId="1" xr:uid="{00000000-0005-0000-0000-000001000000}"/>
    <cellStyle name="Normal 3" xfId="3" xr:uid="{00000000-0005-0000-0000-000002000000}"/>
    <cellStyle name="Normal 4" xfId="5" xr:uid="{00000000-0005-0000-0000-000003000000}"/>
    <cellStyle name="Percent" xfId="4" builtinId="5"/>
    <cellStyle name="Percent 2" xfId="2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9.140625" defaultRowHeight="12" x14ac:dyDescent="0.2"/>
  <cols>
    <col min="1" max="1" width="27.7109375" style="3" customWidth="1"/>
    <col min="2" max="13" width="9.42578125" style="3" customWidth="1"/>
    <col min="14" max="16384" width="9.140625" style="3"/>
  </cols>
  <sheetData>
    <row r="1" spans="1:14" ht="15" x14ac:dyDescent="0.2">
      <c r="A1" s="1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">
      <c r="A2" s="12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.15" customHeight="1" x14ac:dyDescent="0.2">
      <c r="B4" s="14" t="s">
        <v>0</v>
      </c>
      <c r="C4" s="15"/>
      <c r="D4" s="15"/>
      <c r="E4" s="14" t="s">
        <v>1</v>
      </c>
      <c r="F4" s="15"/>
      <c r="G4" s="15"/>
      <c r="H4" s="14" t="s">
        <v>2</v>
      </c>
      <c r="I4" s="15"/>
      <c r="J4" s="15"/>
      <c r="K4" s="14" t="s">
        <v>26</v>
      </c>
      <c r="L4" s="15"/>
      <c r="M4" s="15"/>
    </row>
    <row r="5" spans="1:14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  <c r="K5" s="17" t="s">
        <v>25</v>
      </c>
      <c r="L5" s="17" t="s">
        <v>22</v>
      </c>
      <c r="M5" s="18" t="s">
        <v>3</v>
      </c>
    </row>
    <row r="6" spans="1:14" ht="13.15" customHeight="1" x14ac:dyDescent="0.2">
      <c r="A6" s="13" t="s">
        <v>4</v>
      </c>
      <c r="B6" s="1">
        <f>E6+H6+K6</f>
        <v>463074</v>
      </c>
      <c r="C6" s="1">
        <f t="shared" ref="C6:C25" si="0">F6+I6+L6</f>
        <v>490980.00000000006</v>
      </c>
      <c r="D6" s="22">
        <f>IF(B6=0,"",B6/C6)</f>
        <v>0.94316265428327006</v>
      </c>
      <c r="E6" s="1">
        <v>33050</v>
      </c>
      <c r="F6" s="1">
        <v>40249.999999999985</v>
      </c>
      <c r="G6" s="22">
        <f>IF(E6=0,"",E6/F6)</f>
        <v>0.8211180124223606</v>
      </c>
      <c r="H6" s="1">
        <v>55780</v>
      </c>
      <c r="I6" s="1">
        <v>54000.000000000007</v>
      </c>
      <c r="J6" s="22">
        <f>IF(H6=0,"",H6/I6)</f>
        <v>1.0329629629629629</v>
      </c>
      <c r="K6" s="1">
        <v>374244</v>
      </c>
      <c r="L6" s="1">
        <v>396730.00000000006</v>
      </c>
      <c r="M6" s="22">
        <f>IF(K6=0,"",K6/L6)</f>
        <v>0.9433216545257479</v>
      </c>
      <c r="N6" s="5"/>
    </row>
    <row r="7" spans="1:14" ht="13.15" customHeight="1" x14ac:dyDescent="0.2">
      <c r="A7" s="13" t="s">
        <v>5</v>
      </c>
      <c r="B7" s="1">
        <f t="shared" ref="B7:B25" si="1">E7+H7+K7</f>
        <v>245410</v>
      </c>
      <c r="C7" s="1">
        <f t="shared" si="0"/>
        <v>257310</v>
      </c>
      <c r="D7" s="22">
        <f t="shared" ref="D7:D26" si="2">IF(B7=0,"",B7/C7)</f>
        <v>0.95375228323811745</v>
      </c>
      <c r="E7" s="1">
        <v>59579</v>
      </c>
      <c r="F7" s="1">
        <v>65740</v>
      </c>
      <c r="G7" s="22">
        <f t="shared" ref="G7:G26" si="3">IF(E7=0,"",E7/F7)</f>
        <v>0.90628232430787947</v>
      </c>
      <c r="H7" s="1">
        <v>4206</v>
      </c>
      <c r="I7" s="1">
        <v>4699.9999999999991</v>
      </c>
      <c r="J7" s="22">
        <f t="shared" ref="J7:J26" si="4">IF(H7=0,"",H7/I7)</f>
        <v>0.89489361702127679</v>
      </c>
      <c r="K7" s="1">
        <v>181625</v>
      </c>
      <c r="L7" s="1">
        <v>186870</v>
      </c>
      <c r="M7" s="22">
        <f t="shared" ref="M7:M26" si="5">IF(K7=0,"",K7/L7)</f>
        <v>0.97193235939423128</v>
      </c>
      <c r="N7" s="5"/>
    </row>
    <row r="8" spans="1:14" ht="13.15" customHeight="1" x14ac:dyDescent="0.2">
      <c r="A8" s="13" t="s">
        <v>6</v>
      </c>
      <c r="B8" s="1">
        <f t="shared" si="1"/>
        <v>543257</v>
      </c>
      <c r="C8" s="1">
        <f t="shared" si="0"/>
        <v>574840</v>
      </c>
      <c r="D8" s="22">
        <f t="shared" si="2"/>
        <v>0.94505775520144741</v>
      </c>
      <c r="E8" s="1">
        <v>47281</v>
      </c>
      <c r="F8" s="1">
        <v>56020.000000000022</v>
      </c>
      <c r="G8" s="22">
        <f t="shared" si="3"/>
        <v>0.84400214209210966</v>
      </c>
      <c r="H8" s="1">
        <v>15842</v>
      </c>
      <c r="I8" s="1">
        <v>16169.999999999995</v>
      </c>
      <c r="J8" s="22">
        <f t="shared" si="4"/>
        <v>0.97971552257266581</v>
      </c>
      <c r="K8" s="1">
        <v>480134</v>
      </c>
      <c r="L8" s="1">
        <v>502649.99999999994</v>
      </c>
      <c r="M8" s="22">
        <f t="shared" si="5"/>
        <v>0.95520541132000414</v>
      </c>
      <c r="N8" s="5"/>
    </row>
    <row r="9" spans="1:14" ht="13.15" customHeight="1" x14ac:dyDescent="0.2">
      <c r="A9" s="13" t="s">
        <v>43</v>
      </c>
      <c r="B9" s="1">
        <f t="shared" si="1"/>
        <v>301124</v>
      </c>
      <c r="C9" s="1">
        <f t="shared" si="0"/>
        <v>319120</v>
      </c>
      <c r="D9" s="22">
        <f t="shared" si="2"/>
        <v>0.94360742040611678</v>
      </c>
      <c r="E9" s="1">
        <v>33287</v>
      </c>
      <c r="F9" s="1">
        <v>37580</v>
      </c>
      <c r="G9" s="22">
        <f t="shared" si="3"/>
        <v>0.88576370409792438</v>
      </c>
      <c r="H9" s="1">
        <v>22627</v>
      </c>
      <c r="I9" s="1">
        <v>22579.999999999996</v>
      </c>
      <c r="J9" s="22">
        <f t="shared" si="4"/>
        <v>1.0020814880425157</v>
      </c>
      <c r="K9" s="1">
        <v>245210</v>
      </c>
      <c r="L9" s="1">
        <v>258959.99999999997</v>
      </c>
      <c r="M9" s="22">
        <f t="shared" si="5"/>
        <v>0.94690299660179189</v>
      </c>
      <c r="N9" s="5"/>
    </row>
    <row r="10" spans="1:14" ht="13.15" customHeight="1" x14ac:dyDescent="0.2">
      <c r="A10" s="13" t="s">
        <v>7</v>
      </c>
      <c r="B10" s="1">
        <f t="shared" si="1"/>
        <v>566987</v>
      </c>
      <c r="C10" s="1">
        <f t="shared" si="0"/>
        <v>574260</v>
      </c>
      <c r="D10" s="22">
        <f t="shared" si="2"/>
        <v>0.9873350050499774</v>
      </c>
      <c r="E10" s="1">
        <v>83071</v>
      </c>
      <c r="F10" s="1">
        <v>93560.000000000015</v>
      </c>
      <c r="G10" s="22">
        <f t="shared" si="3"/>
        <v>0.88789012398460865</v>
      </c>
      <c r="H10" s="1">
        <v>142857</v>
      </c>
      <c r="I10" s="1">
        <v>125930.00000000001</v>
      </c>
      <c r="J10" s="22">
        <f t="shared" si="4"/>
        <v>1.1344159453664733</v>
      </c>
      <c r="K10" s="1">
        <v>341059</v>
      </c>
      <c r="L10" s="1">
        <v>354770</v>
      </c>
      <c r="M10" s="22">
        <f t="shared" si="5"/>
        <v>0.96135242551512246</v>
      </c>
      <c r="N10" s="5"/>
    </row>
    <row r="11" spans="1:14" ht="13.15" customHeight="1" x14ac:dyDescent="0.2">
      <c r="A11" s="13" t="s">
        <v>44</v>
      </c>
      <c r="B11" s="1">
        <f t="shared" si="1"/>
        <v>166507</v>
      </c>
      <c r="C11" s="1">
        <f t="shared" si="0"/>
        <v>175470.00000000003</v>
      </c>
      <c r="D11" s="22">
        <f t="shared" si="2"/>
        <v>0.948920043312247</v>
      </c>
      <c r="E11" s="1">
        <v>43605</v>
      </c>
      <c r="F11" s="1">
        <v>47550.000000000022</v>
      </c>
      <c r="G11" s="22">
        <f t="shared" si="3"/>
        <v>0.91703470031545697</v>
      </c>
      <c r="H11" s="1">
        <v>6185</v>
      </c>
      <c r="I11" s="1">
        <v>7270.0000000000009</v>
      </c>
      <c r="J11" s="22">
        <f t="shared" si="4"/>
        <v>0.85075653370013748</v>
      </c>
      <c r="K11" s="1">
        <v>116717</v>
      </c>
      <c r="L11" s="1">
        <v>120650</v>
      </c>
      <c r="M11" s="22">
        <f t="shared" si="5"/>
        <v>0.96740157480314959</v>
      </c>
      <c r="N11" s="5"/>
    </row>
    <row r="12" spans="1:14" ht="13.15" customHeight="1" x14ac:dyDescent="0.2">
      <c r="A12" s="13" t="s">
        <v>8</v>
      </c>
      <c r="B12" s="1">
        <f t="shared" si="1"/>
        <v>150550</v>
      </c>
      <c r="C12" s="1">
        <f t="shared" si="0"/>
        <v>156210</v>
      </c>
      <c r="D12" s="22">
        <f t="shared" si="2"/>
        <v>0.96376672428141608</v>
      </c>
      <c r="E12" s="1">
        <v>24460</v>
      </c>
      <c r="F12" s="1">
        <v>27810.000000000007</v>
      </c>
      <c r="G12" s="22">
        <f t="shared" si="3"/>
        <v>0.87953973390866569</v>
      </c>
      <c r="H12" s="1">
        <v>11860</v>
      </c>
      <c r="I12" s="1">
        <v>11920.000000000004</v>
      </c>
      <c r="J12" s="22">
        <f t="shared" si="4"/>
        <v>0.99496644295301984</v>
      </c>
      <c r="K12" s="1">
        <v>114230</v>
      </c>
      <c r="L12" s="1">
        <v>116480</v>
      </c>
      <c r="M12" s="22">
        <f t="shared" si="5"/>
        <v>0.98068337912087911</v>
      </c>
      <c r="N12" s="5"/>
    </row>
    <row r="13" spans="1:14" ht="13.15" customHeight="1" x14ac:dyDescent="0.2">
      <c r="A13" s="13" t="s">
        <v>9</v>
      </c>
      <c r="B13" s="1">
        <f t="shared" si="1"/>
        <v>109089</v>
      </c>
      <c r="C13" s="1">
        <f t="shared" si="0"/>
        <v>115890</v>
      </c>
      <c r="D13" s="22">
        <f t="shared" si="2"/>
        <v>0.94131504012425571</v>
      </c>
      <c r="E13" s="1">
        <v>37701</v>
      </c>
      <c r="F13" s="1">
        <v>42580.000000000007</v>
      </c>
      <c r="G13" s="22">
        <f t="shared" si="3"/>
        <v>0.88541568811648641</v>
      </c>
      <c r="H13" s="1">
        <v>2724</v>
      </c>
      <c r="I13" s="1">
        <v>2809.9999999999991</v>
      </c>
      <c r="J13" s="22">
        <f t="shared" si="4"/>
        <v>0.9693950177935946</v>
      </c>
      <c r="K13" s="1">
        <v>68664</v>
      </c>
      <c r="L13" s="1">
        <v>70500</v>
      </c>
      <c r="M13" s="22">
        <f t="shared" si="5"/>
        <v>0.9739574468085106</v>
      </c>
      <c r="N13" s="5"/>
    </row>
    <row r="14" spans="1:14" ht="13.15" customHeight="1" x14ac:dyDescent="0.2">
      <c r="A14" s="13" t="s">
        <v>45</v>
      </c>
      <c r="B14" s="1">
        <f t="shared" si="1"/>
        <v>173020</v>
      </c>
      <c r="C14" s="1">
        <f t="shared" si="0"/>
        <v>185429.99999999994</v>
      </c>
      <c r="D14" s="22">
        <f t="shared" si="2"/>
        <v>0.933074475543332</v>
      </c>
      <c r="E14" s="1">
        <v>31164</v>
      </c>
      <c r="F14" s="1">
        <v>38720</v>
      </c>
      <c r="G14" s="22">
        <f t="shared" si="3"/>
        <v>0.80485537190082646</v>
      </c>
      <c r="H14" s="1">
        <v>5404</v>
      </c>
      <c r="I14" s="1">
        <v>5839.9999999999973</v>
      </c>
      <c r="J14" s="22">
        <f t="shared" si="4"/>
        <v>0.92534246575342505</v>
      </c>
      <c r="K14" s="1">
        <v>136452</v>
      </c>
      <c r="L14" s="1">
        <v>140869.99999999994</v>
      </c>
      <c r="M14" s="22">
        <f t="shared" si="5"/>
        <v>0.9686377511180525</v>
      </c>
      <c r="N14" s="5"/>
    </row>
    <row r="15" spans="1:14" ht="13.15" customHeight="1" x14ac:dyDescent="0.2">
      <c r="A15" s="13" t="s">
        <v>10</v>
      </c>
      <c r="B15" s="1">
        <f t="shared" si="1"/>
        <v>151966</v>
      </c>
      <c r="C15" s="1">
        <f t="shared" si="0"/>
        <v>158570</v>
      </c>
      <c r="D15" s="22">
        <f t="shared" si="2"/>
        <v>0.95835277795295448</v>
      </c>
      <c r="E15" s="1">
        <v>14714</v>
      </c>
      <c r="F15" s="1">
        <v>17550.000000000004</v>
      </c>
      <c r="G15" s="22">
        <f t="shared" si="3"/>
        <v>0.83840455840455819</v>
      </c>
      <c r="H15" s="1">
        <v>2432</v>
      </c>
      <c r="I15" s="1">
        <v>3040</v>
      </c>
      <c r="J15" s="22">
        <f t="shared" si="4"/>
        <v>0.8</v>
      </c>
      <c r="K15" s="1">
        <v>134820</v>
      </c>
      <c r="L15" s="1">
        <v>137980</v>
      </c>
      <c r="M15" s="22">
        <f t="shared" si="5"/>
        <v>0.97709813016379188</v>
      </c>
      <c r="N15" s="5"/>
    </row>
    <row r="16" spans="1:14" ht="13.15" customHeight="1" x14ac:dyDescent="0.2">
      <c r="A16" s="13" t="s">
        <v>11</v>
      </c>
      <c r="B16" s="1">
        <f t="shared" si="1"/>
        <v>185200</v>
      </c>
      <c r="C16" s="1">
        <f t="shared" si="0"/>
        <v>192030</v>
      </c>
      <c r="D16" s="22">
        <f t="shared" si="2"/>
        <v>0.96443264073321877</v>
      </c>
      <c r="E16" s="1">
        <v>64642</v>
      </c>
      <c r="F16" s="1">
        <v>68630</v>
      </c>
      <c r="G16" s="22">
        <f t="shared" si="3"/>
        <v>0.94189130118024189</v>
      </c>
      <c r="H16" s="1">
        <v>3599</v>
      </c>
      <c r="I16" s="1">
        <v>3980</v>
      </c>
      <c r="J16" s="22">
        <f t="shared" si="4"/>
        <v>0.90427135678391957</v>
      </c>
      <c r="K16" s="1">
        <v>116959</v>
      </c>
      <c r="L16" s="1">
        <v>119420</v>
      </c>
      <c r="M16" s="22">
        <f t="shared" si="5"/>
        <v>0.9793920616312175</v>
      </c>
      <c r="N16" s="5"/>
    </row>
    <row r="17" spans="1:17" ht="13.15" customHeight="1" x14ac:dyDescent="0.2">
      <c r="A17" s="13" t="s">
        <v>12</v>
      </c>
      <c r="B17" s="1">
        <f t="shared" si="1"/>
        <v>59529</v>
      </c>
      <c r="C17" s="1">
        <f t="shared" si="0"/>
        <v>61699.999999999978</v>
      </c>
      <c r="D17" s="22">
        <f t="shared" si="2"/>
        <v>0.96481361426256107</v>
      </c>
      <c r="E17" s="1">
        <v>4589</v>
      </c>
      <c r="F17" s="1">
        <v>5620.0000000000018</v>
      </c>
      <c r="G17" s="22">
        <f t="shared" si="3"/>
        <v>0.81654804270462611</v>
      </c>
      <c r="H17" s="1">
        <v>1051</v>
      </c>
      <c r="I17" s="1">
        <v>920</v>
      </c>
      <c r="J17" s="22">
        <f t="shared" si="4"/>
        <v>1.142391304347826</v>
      </c>
      <c r="K17" s="1">
        <v>53889</v>
      </c>
      <c r="L17" s="1">
        <v>55159.999999999978</v>
      </c>
      <c r="M17" s="22">
        <f t="shared" si="5"/>
        <v>0.97695794053662111</v>
      </c>
      <c r="N17" s="5"/>
    </row>
    <row r="18" spans="1:17" ht="13.15" customHeight="1" x14ac:dyDescent="0.2">
      <c r="A18" s="13" t="s">
        <v>13</v>
      </c>
      <c r="B18" s="1">
        <f t="shared" si="1"/>
        <v>320740</v>
      </c>
      <c r="C18" s="1">
        <f t="shared" si="0"/>
        <v>343360</v>
      </c>
      <c r="D18" s="22">
        <f t="shared" si="2"/>
        <v>0.9341216216216216</v>
      </c>
      <c r="E18" s="1">
        <v>30070</v>
      </c>
      <c r="F18" s="1">
        <v>36740.000000000007</v>
      </c>
      <c r="G18" s="22">
        <f t="shared" si="3"/>
        <v>0.81845400108873145</v>
      </c>
      <c r="H18" s="1">
        <v>7416</v>
      </c>
      <c r="I18" s="1">
        <v>7770</v>
      </c>
      <c r="J18" s="22">
        <f t="shared" si="4"/>
        <v>0.9544401544401544</v>
      </c>
      <c r="K18" s="1">
        <v>283254</v>
      </c>
      <c r="L18" s="1">
        <v>298850</v>
      </c>
      <c r="M18" s="22">
        <f t="shared" si="5"/>
        <v>0.94781328425631584</v>
      </c>
      <c r="N18" s="5"/>
    </row>
    <row r="19" spans="1:17" ht="13.15" customHeight="1" x14ac:dyDescent="0.2">
      <c r="A19" s="13" t="s">
        <v>14</v>
      </c>
      <c r="B19" s="1">
        <f t="shared" si="1"/>
        <v>49188</v>
      </c>
      <c r="C19" s="1">
        <f t="shared" si="0"/>
        <v>49635</v>
      </c>
      <c r="D19" s="22">
        <f t="shared" si="2"/>
        <v>0.99099425808401331</v>
      </c>
      <c r="E19" s="1">
        <v>24706</v>
      </c>
      <c r="F19" s="1">
        <v>26429.999999999996</v>
      </c>
      <c r="G19" s="22">
        <f t="shared" si="3"/>
        <v>0.93477109345440801</v>
      </c>
      <c r="H19" s="1">
        <v>1010</v>
      </c>
      <c r="I19" s="1">
        <v>1175</v>
      </c>
      <c r="J19" s="22">
        <f t="shared" si="4"/>
        <v>0.8595744680851064</v>
      </c>
      <c r="K19" s="1">
        <v>23472</v>
      </c>
      <c r="L19" s="1">
        <v>22030</v>
      </c>
      <c r="M19" s="22">
        <f t="shared" si="5"/>
        <v>1.0654561960962323</v>
      </c>
      <c r="N19" s="5"/>
    </row>
    <row r="20" spans="1:17" ht="13.15" customHeight="1" x14ac:dyDescent="0.2">
      <c r="A20" s="13" t="s">
        <v>15</v>
      </c>
      <c r="B20" s="1">
        <f t="shared" si="1"/>
        <v>117039</v>
      </c>
      <c r="C20" s="1">
        <f t="shared" si="0"/>
        <v>123960.00000000003</v>
      </c>
      <c r="D20" s="22">
        <f t="shared" si="2"/>
        <v>0.94416747337850893</v>
      </c>
      <c r="E20" s="1">
        <v>20722</v>
      </c>
      <c r="F20" s="1">
        <v>24960</v>
      </c>
      <c r="G20" s="22">
        <f t="shared" si="3"/>
        <v>0.83020833333333333</v>
      </c>
      <c r="H20" s="1">
        <v>1571</v>
      </c>
      <c r="I20" s="1">
        <v>1650</v>
      </c>
      <c r="J20" s="22">
        <f t="shared" si="4"/>
        <v>0.95212121212121215</v>
      </c>
      <c r="K20" s="1">
        <v>94746</v>
      </c>
      <c r="L20" s="1">
        <v>97350.000000000029</v>
      </c>
      <c r="M20" s="22">
        <f t="shared" si="5"/>
        <v>0.97325115562403663</v>
      </c>
      <c r="N20" s="5"/>
    </row>
    <row r="21" spans="1:17" ht="13.15" customHeight="1" x14ac:dyDescent="0.2">
      <c r="A21" s="13" t="s">
        <v>16</v>
      </c>
      <c r="B21" s="1">
        <f t="shared" si="1"/>
        <v>412044</v>
      </c>
      <c r="C21" s="1">
        <f t="shared" si="0"/>
        <v>432940.00000000006</v>
      </c>
      <c r="D21" s="22">
        <f t="shared" si="2"/>
        <v>0.95173465145285707</v>
      </c>
      <c r="E21" s="1">
        <v>89695</v>
      </c>
      <c r="F21" s="1">
        <v>103509.99999999999</v>
      </c>
      <c r="G21" s="22">
        <f t="shared" si="3"/>
        <v>0.86653463433484701</v>
      </c>
      <c r="H21" s="1">
        <v>12992</v>
      </c>
      <c r="I21" s="1">
        <v>13040.000000000002</v>
      </c>
      <c r="J21" s="22">
        <f t="shared" si="4"/>
        <v>0.99631901840490789</v>
      </c>
      <c r="K21" s="1">
        <v>309357</v>
      </c>
      <c r="L21" s="1">
        <v>316390.00000000006</v>
      </c>
      <c r="M21" s="22">
        <f t="shared" si="5"/>
        <v>0.97777110528145628</v>
      </c>
      <c r="N21" s="5"/>
    </row>
    <row r="22" spans="1:17" ht="13.15" customHeight="1" x14ac:dyDescent="0.2">
      <c r="A22" s="13" t="s">
        <v>17</v>
      </c>
      <c r="B22" s="1">
        <f t="shared" si="1"/>
        <v>47022</v>
      </c>
      <c r="C22" s="1">
        <f t="shared" si="0"/>
        <v>48270</v>
      </c>
      <c r="D22" s="22">
        <f t="shared" si="2"/>
        <v>0.97414543194530767</v>
      </c>
      <c r="E22" s="1">
        <v>8364</v>
      </c>
      <c r="F22" s="1">
        <v>8790</v>
      </c>
      <c r="G22" s="22">
        <f t="shared" si="3"/>
        <v>0.95153583617747439</v>
      </c>
      <c r="H22" s="1">
        <v>1003</v>
      </c>
      <c r="I22" s="1">
        <v>1009.9999999999999</v>
      </c>
      <c r="J22" s="22">
        <f t="shared" si="4"/>
        <v>0.99306930693069317</v>
      </c>
      <c r="K22" s="1">
        <v>37655</v>
      </c>
      <c r="L22" s="1">
        <v>38470</v>
      </c>
      <c r="M22" s="22">
        <f t="shared" si="5"/>
        <v>0.97881466077462953</v>
      </c>
      <c r="N22" s="5"/>
    </row>
    <row r="23" spans="1:17" ht="13.15" customHeight="1" x14ac:dyDescent="0.2">
      <c r="A23" s="13" t="s">
        <v>18</v>
      </c>
      <c r="B23" s="1">
        <f t="shared" si="1"/>
        <v>599650</v>
      </c>
      <c r="C23" s="1">
        <f t="shared" si="0"/>
        <v>623910</v>
      </c>
      <c r="D23" s="22">
        <f t="shared" si="2"/>
        <v>0.96111618662948184</v>
      </c>
      <c r="E23" s="1">
        <v>52856</v>
      </c>
      <c r="F23" s="1">
        <v>63389.999999999993</v>
      </c>
      <c r="G23" s="22">
        <f t="shared" si="3"/>
        <v>0.83382236945890531</v>
      </c>
      <c r="H23" s="1">
        <v>45618</v>
      </c>
      <c r="I23" s="1">
        <v>44640</v>
      </c>
      <c r="J23" s="22">
        <f t="shared" si="4"/>
        <v>1.0219086021505377</v>
      </c>
      <c r="K23" s="1">
        <v>501176</v>
      </c>
      <c r="L23" s="1">
        <v>515880</v>
      </c>
      <c r="M23" s="22">
        <f t="shared" si="5"/>
        <v>0.97149724742188104</v>
      </c>
      <c r="N23" s="5"/>
    </row>
    <row r="24" spans="1:17" ht="13.15" customHeight="1" x14ac:dyDescent="0.2">
      <c r="A24" s="13" t="s">
        <v>19</v>
      </c>
      <c r="B24" s="1">
        <f t="shared" si="1"/>
        <v>31173</v>
      </c>
      <c r="C24" s="1">
        <f t="shared" si="0"/>
        <v>32599.999999999996</v>
      </c>
      <c r="D24" s="22">
        <f t="shared" si="2"/>
        <v>0.95622699386503074</v>
      </c>
      <c r="E24" s="1">
        <v>3482</v>
      </c>
      <c r="F24" s="1">
        <v>3890</v>
      </c>
      <c r="G24" s="22">
        <f t="shared" si="3"/>
        <v>0.89511568123393315</v>
      </c>
      <c r="H24" s="1">
        <v>335</v>
      </c>
      <c r="I24" s="1">
        <v>385</v>
      </c>
      <c r="J24" s="22">
        <f t="shared" si="4"/>
        <v>0.87012987012987009</v>
      </c>
      <c r="K24" s="1">
        <v>27356</v>
      </c>
      <c r="L24" s="1">
        <v>28324.999999999996</v>
      </c>
      <c r="M24" s="22">
        <f t="shared" si="5"/>
        <v>0.96578993821712278</v>
      </c>
      <c r="N24" s="5"/>
    </row>
    <row r="25" spans="1:17" ht="13.15" customHeight="1" x14ac:dyDescent="0.2">
      <c r="A25" s="13" t="s">
        <v>20</v>
      </c>
      <c r="B25" s="1">
        <f t="shared" si="1"/>
        <v>65136</v>
      </c>
      <c r="C25" s="1">
        <f t="shared" si="0"/>
        <v>68240</v>
      </c>
      <c r="D25" s="22">
        <f t="shared" si="2"/>
        <v>0.95451348182883944</v>
      </c>
      <c r="E25" s="1">
        <v>17101</v>
      </c>
      <c r="F25" s="1">
        <v>18640</v>
      </c>
      <c r="G25" s="22">
        <f t="shared" si="3"/>
        <v>0.91743562231759657</v>
      </c>
      <c r="H25" s="1">
        <v>1718</v>
      </c>
      <c r="I25" s="1">
        <v>1900</v>
      </c>
      <c r="J25" s="22">
        <f t="shared" si="4"/>
        <v>0.90421052631578946</v>
      </c>
      <c r="K25" s="1">
        <v>46317</v>
      </c>
      <c r="L25" s="1">
        <v>47700</v>
      </c>
      <c r="M25" s="22">
        <f t="shared" si="5"/>
        <v>0.97100628930817612</v>
      </c>
      <c r="N25" s="5"/>
    </row>
    <row r="26" spans="1:17" ht="13.15" customHeight="1" x14ac:dyDescent="0.2">
      <c r="A26" s="19" t="s">
        <v>21</v>
      </c>
      <c r="B26" s="20">
        <f t="shared" ref="B26:C26" si="6">E26+H26+K26</f>
        <v>4757705</v>
      </c>
      <c r="C26" s="20">
        <f t="shared" si="6"/>
        <v>4984725</v>
      </c>
      <c r="D26" s="21">
        <f t="shared" si="2"/>
        <v>0.95445686572478927</v>
      </c>
      <c r="E26" s="20">
        <v>724139</v>
      </c>
      <c r="F26" s="20">
        <v>827960</v>
      </c>
      <c r="G26" s="21">
        <f t="shared" si="3"/>
        <v>0.87460626117203732</v>
      </c>
      <c r="H26" s="20">
        <v>346230</v>
      </c>
      <c r="I26" s="20">
        <v>330730</v>
      </c>
      <c r="J26" s="21">
        <f t="shared" si="4"/>
        <v>1.0468660236446647</v>
      </c>
      <c r="K26" s="20">
        <v>3687336</v>
      </c>
      <c r="L26" s="20">
        <v>3826035</v>
      </c>
      <c r="M26" s="21">
        <f t="shared" si="5"/>
        <v>0.96374863272291023</v>
      </c>
      <c r="N26" s="5"/>
    </row>
    <row r="28" spans="1:17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5"/>
      <c r="P28" s="8"/>
      <c r="Q28" s="10"/>
    </row>
    <row r="29" spans="1:17" x14ac:dyDescent="0.2">
      <c r="A29" s="3" t="s">
        <v>49</v>
      </c>
    </row>
    <row r="32" spans="1:17" x14ac:dyDescent="0.2">
      <c r="A32" s="26"/>
    </row>
  </sheetData>
  <pageMargins left="0.31496062992125984" right="0.31496062992125984" top="0.55118110236220474" bottom="0.35433070866141736" header="0.31496062992125984" footer="0.31496062992125984"/>
  <pageSetup paperSize="9" scale="81" orientation="landscape" r:id="rId1"/>
  <rowBreaks count="2" manualBreakCount="2">
    <brk id="27" max="16383" man="1"/>
    <brk id="53" max="16383" man="1"/>
  </rowBreaks>
  <ignoredErrors>
    <ignoredError sqref="D26 D24:D25 G24:G25 J24:J25 M24:M25 G26 M26 J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/>
    </sheetView>
  </sheetViews>
  <sheetFormatPr defaultColWidth="9.140625" defaultRowHeight="12" x14ac:dyDescent="0.2"/>
  <cols>
    <col min="1" max="1" width="27.7109375" style="3" customWidth="1"/>
    <col min="2" max="10" width="9.42578125" style="3" customWidth="1"/>
    <col min="11" max="16384" width="9.140625" style="3"/>
  </cols>
  <sheetData>
    <row r="1" spans="1:10" ht="15" x14ac:dyDescent="0.2">
      <c r="A1" s="24" t="str">
        <f>SUBSTITUTE(Ethnicity!A1,"Ethnicity","Gender")</f>
        <v>Access to Primary Care by Gender (July 2020)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12" t="s">
        <v>41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2">
      <c r="B3" s="2"/>
      <c r="C3" s="2"/>
      <c r="D3" s="2"/>
      <c r="E3" s="2"/>
      <c r="F3" s="2"/>
      <c r="G3" s="2"/>
      <c r="H3" s="2"/>
      <c r="I3" s="2"/>
      <c r="J3" s="2"/>
    </row>
    <row r="4" spans="1:10" ht="13.15" customHeight="1" x14ac:dyDescent="0.2">
      <c r="B4" s="14" t="s">
        <v>0</v>
      </c>
      <c r="C4" s="15"/>
      <c r="D4" s="15"/>
      <c r="E4" s="14" t="s">
        <v>23</v>
      </c>
      <c r="F4" s="15"/>
      <c r="G4" s="15"/>
      <c r="H4" s="14" t="s">
        <v>24</v>
      </c>
      <c r="I4" s="15"/>
      <c r="J4" s="15"/>
    </row>
    <row r="5" spans="1:10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</row>
    <row r="6" spans="1:10" ht="13.15" customHeight="1" x14ac:dyDescent="0.2">
      <c r="A6" s="13" t="s">
        <v>4</v>
      </c>
      <c r="B6" s="1">
        <f>E6+H6</f>
        <v>463074</v>
      </c>
      <c r="C6" s="1">
        <f t="shared" ref="C6:C25" si="0">F6+I6</f>
        <v>490979.99999999988</v>
      </c>
      <c r="D6" s="22">
        <f>IF(B6=0,"",B6/C6)</f>
        <v>0.9431626542832704</v>
      </c>
      <c r="E6" s="25">
        <v>238339</v>
      </c>
      <c r="F6" s="25">
        <v>248999.99999999988</v>
      </c>
      <c r="G6" s="22">
        <f>IF(E6=0,"",E6/F6)</f>
        <v>0.95718473895582379</v>
      </c>
      <c r="H6" s="25">
        <v>224735</v>
      </c>
      <c r="I6" s="25">
        <v>241980</v>
      </c>
      <c r="J6" s="22">
        <f>IF(H6=0,"",H6/I6)</f>
        <v>0.92873377965121084</v>
      </c>
    </row>
    <row r="7" spans="1:10" ht="13.15" customHeight="1" x14ac:dyDescent="0.2">
      <c r="A7" s="13" t="s">
        <v>5</v>
      </c>
      <c r="B7" s="1">
        <f t="shared" ref="B7:B25" si="1">E7+H7</f>
        <v>245410</v>
      </c>
      <c r="C7" s="1">
        <f t="shared" si="0"/>
        <v>257310</v>
      </c>
      <c r="D7" s="22">
        <f t="shared" ref="D7:D26" si="2">IF(B7=0,"",B7/C7)</f>
        <v>0.95375228323811745</v>
      </c>
      <c r="E7" s="25">
        <v>127756</v>
      </c>
      <c r="F7" s="25">
        <v>132310</v>
      </c>
      <c r="G7" s="22">
        <f t="shared" ref="G7:G26" si="3">IF(E7=0,"",E7/F7)</f>
        <v>0.96558083289244956</v>
      </c>
      <c r="H7" s="25">
        <v>117654</v>
      </c>
      <c r="I7" s="25">
        <v>124999.99999999999</v>
      </c>
      <c r="J7" s="22">
        <f t="shared" ref="J7:J26" si="4">IF(H7=0,"",H7/I7)</f>
        <v>0.94123200000000007</v>
      </c>
    </row>
    <row r="8" spans="1:10" ht="13.15" customHeight="1" x14ac:dyDescent="0.2">
      <c r="A8" s="13" t="s">
        <v>6</v>
      </c>
      <c r="B8" s="1">
        <f t="shared" si="1"/>
        <v>543257</v>
      </c>
      <c r="C8" s="1">
        <f t="shared" si="0"/>
        <v>574839.99999999988</v>
      </c>
      <c r="D8" s="22">
        <f t="shared" si="2"/>
        <v>0.94505775520144752</v>
      </c>
      <c r="E8" s="25">
        <v>277845</v>
      </c>
      <c r="F8" s="25">
        <v>288809.99999999994</v>
      </c>
      <c r="G8" s="22">
        <f t="shared" si="3"/>
        <v>0.96203386309338335</v>
      </c>
      <c r="H8" s="25">
        <v>265412</v>
      </c>
      <c r="I8" s="25">
        <v>286029.99999999994</v>
      </c>
      <c r="J8" s="22">
        <f t="shared" si="4"/>
        <v>0.92791665209943031</v>
      </c>
    </row>
    <row r="9" spans="1:10" ht="13.15" customHeight="1" x14ac:dyDescent="0.2">
      <c r="A9" s="13" t="s">
        <v>43</v>
      </c>
      <c r="B9" s="1">
        <f t="shared" si="1"/>
        <v>301124</v>
      </c>
      <c r="C9" s="1">
        <f t="shared" si="0"/>
        <v>319120.00000000006</v>
      </c>
      <c r="D9" s="22">
        <f t="shared" si="2"/>
        <v>0.94360742040611667</v>
      </c>
      <c r="E9" s="25">
        <v>156965</v>
      </c>
      <c r="F9" s="25">
        <v>165080.00000000009</v>
      </c>
      <c r="G9" s="22">
        <f t="shared" si="3"/>
        <v>0.95084201599224571</v>
      </c>
      <c r="H9" s="25">
        <v>144159</v>
      </c>
      <c r="I9" s="25">
        <v>154039.99999999997</v>
      </c>
      <c r="J9" s="22">
        <f t="shared" si="4"/>
        <v>0.93585432355232423</v>
      </c>
    </row>
    <row r="10" spans="1:10" ht="13.15" customHeight="1" x14ac:dyDescent="0.2">
      <c r="A10" s="13" t="s">
        <v>7</v>
      </c>
      <c r="B10" s="1">
        <f t="shared" si="1"/>
        <v>566987</v>
      </c>
      <c r="C10" s="1">
        <f t="shared" si="0"/>
        <v>574260</v>
      </c>
      <c r="D10" s="22">
        <f t="shared" si="2"/>
        <v>0.9873350050499774</v>
      </c>
      <c r="E10" s="25">
        <v>289496</v>
      </c>
      <c r="F10" s="25">
        <v>289610</v>
      </c>
      <c r="G10" s="22">
        <f t="shared" si="3"/>
        <v>0.99960636718345364</v>
      </c>
      <c r="H10" s="25">
        <v>277491</v>
      </c>
      <c r="I10" s="25">
        <v>284650</v>
      </c>
      <c r="J10" s="22">
        <f t="shared" si="4"/>
        <v>0.97484981556297212</v>
      </c>
    </row>
    <row r="11" spans="1:10" ht="13.15" customHeight="1" x14ac:dyDescent="0.2">
      <c r="A11" s="13" t="s">
        <v>44</v>
      </c>
      <c r="B11" s="1">
        <f t="shared" si="1"/>
        <v>166507</v>
      </c>
      <c r="C11" s="1">
        <f t="shared" si="0"/>
        <v>175469.99999999994</v>
      </c>
      <c r="D11" s="22">
        <f t="shared" si="2"/>
        <v>0.94892004331224744</v>
      </c>
      <c r="E11" s="25">
        <v>86702</v>
      </c>
      <c r="F11" s="25">
        <v>90219.999999999971</v>
      </c>
      <c r="G11" s="22">
        <f t="shared" si="3"/>
        <v>0.96100642872977193</v>
      </c>
      <c r="H11" s="25">
        <v>79805</v>
      </c>
      <c r="I11" s="25">
        <v>85249.999999999985</v>
      </c>
      <c r="J11" s="22">
        <f t="shared" si="4"/>
        <v>0.93612903225806465</v>
      </c>
    </row>
    <row r="12" spans="1:10" ht="13.15" customHeight="1" x14ac:dyDescent="0.2">
      <c r="A12" s="13" t="s">
        <v>8</v>
      </c>
      <c r="B12" s="1">
        <f t="shared" si="1"/>
        <v>150550</v>
      </c>
      <c r="C12" s="1">
        <f t="shared" si="0"/>
        <v>156210.00000000006</v>
      </c>
      <c r="D12" s="22">
        <f t="shared" si="2"/>
        <v>0.96376672428141563</v>
      </c>
      <c r="E12" s="25">
        <v>77311</v>
      </c>
      <c r="F12" s="25">
        <v>79090.000000000015</v>
      </c>
      <c r="G12" s="22">
        <f t="shared" si="3"/>
        <v>0.97750663800733328</v>
      </c>
      <c r="H12" s="25">
        <v>73239</v>
      </c>
      <c r="I12" s="25">
        <v>77120.000000000029</v>
      </c>
      <c r="J12" s="22">
        <f t="shared" si="4"/>
        <v>0.94967582987551835</v>
      </c>
    </row>
    <row r="13" spans="1:10" ht="13.15" customHeight="1" x14ac:dyDescent="0.2">
      <c r="A13" s="13" t="s">
        <v>9</v>
      </c>
      <c r="B13" s="1">
        <f t="shared" si="1"/>
        <v>109089</v>
      </c>
      <c r="C13" s="1">
        <f t="shared" si="0"/>
        <v>115890</v>
      </c>
      <c r="D13" s="22">
        <f t="shared" si="2"/>
        <v>0.94131504012425571</v>
      </c>
      <c r="E13" s="25">
        <v>56174</v>
      </c>
      <c r="F13" s="25">
        <v>59020</v>
      </c>
      <c r="G13" s="22">
        <f t="shared" si="3"/>
        <v>0.95177905794645878</v>
      </c>
      <c r="H13" s="25">
        <v>52915</v>
      </c>
      <c r="I13" s="25">
        <v>56869.999999999993</v>
      </c>
      <c r="J13" s="22">
        <f t="shared" si="4"/>
        <v>0.9304554246527168</v>
      </c>
    </row>
    <row r="14" spans="1:10" ht="13.15" customHeight="1" x14ac:dyDescent="0.2">
      <c r="A14" s="13" t="s">
        <v>45</v>
      </c>
      <c r="B14" s="1">
        <f t="shared" si="1"/>
        <v>173020</v>
      </c>
      <c r="C14" s="1">
        <f t="shared" si="0"/>
        <v>185429.99999999994</v>
      </c>
      <c r="D14" s="22">
        <f t="shared" si="2"/>
        <v>0.933074475543332</v>
      </c>
      <c r="E14" s="25">
        <v>90438</v>
      </c>
      <c r="F14" s="25">
        <v>94979.999999999956</v>
      </c>
      <c r="G14" s="22">
        <f t="shared" si="3"/>
        <v>0.95217940619077746</v>
      </c>
      <c r="H14" s="25">
        <v>82582</v>
      </c>
      <c r="I14" s="25">
        <v>90449.999999999985</v>
      </c>
      <c r="J14" s="22">
        <f t="shared" si="4"/>
        <v>0.91301271420674424</v>
      </c>
    </row>
    <row r="15" spans="1:10" ht="13.15" customHeight="1" x14ac:dyDescent="0.2">
      <c r="A15" s="13" t="s">
        <v>10</v>
      </c>
      <c r="B15" s="1">
        <f t="shared" si="1"/>
        <v>151966</v>
      </c>
      <c r="C15" s="1">
        <f t="shared" si="0"/>
        <v>158570</v>
      </c>
      <c r="D15" s="22">
        <f t="shared" si="2"/>
        <v>0.95835277795295448</v>
      </c>
      <c r="E15" s="25">
        <v>77759</v>
      </c>
      <c r="F15" s="25">
        <v>80440.000000000015</v>
      </c>
      <c r="G15" s="22">
        <f t="shared" si="3"/>
        <v>0.96667081054201875</v>
      </c>
      <c r="H15" s="25">
        <v>74207</v>
      </c>
      <c r="I15" s="25">
        <v>78129.999999999971</v>
      </c>
      <c r="J15" s="22">
        <f t="shared" si="4"/>
        <v>0.94978881351593536</v>
      </c>
    </row>
    <row r="16" spans="1:10" ht="13.15" customHeight="1" x14ac:dyDescent="0.2">
      <c r="A16" s="13" t="s">
        <v>11</v>
      </c>
      <c r="B16" s="1">
        <f t="shared" si="1"/>
        <v>185200</v>
      </c>
      <c r="C16" s="1">
        <f t="shared" si="0"/>
        <v>192030</v>
      </c>
      <c r="D16" s="22">
        <f t="shared" si="2"/>
        <v>0.96443264073321877</v>
      </c>
      <c r="E16" s="25">
        <v>94542</v>
      </c>
      <c r="F16" s="25">
        <v>97110.000000000015</v>
      </c>
      <c r="G16" s="22">
        <f t="shared" si="3"/>
        <v>0.97355576150756862</v>
      </c>
      <c r="H16" s="25">
        <v>90658</v>
      </c>
      <c r="I16" s="25">
        <v>94920</v>
      </c>
      <c r="J16" s="22">
        <f t="shared" si="4"/>
        <v>0.9550990307627476</v>
      </c>
    </row>
    <row r="17" spans="1:13" ht="13.15" customHeight="1" x14ac:dyDescent="0.2">
      <c r="A17" s="13" t="s">
        <v>12</v>
      </c>
      <c r="B17" s="1">
        <f t="shared" si="1"/>
        <v>59529</v>
      </c>
      <c r="C17" s="1">
        <f t="shared" si="0"/>
        <v>61700</v>
      </c>
      <c r="D17" s="22">
        <f t="shared" si="2"/>
        <v>0.96481361426256074</v>
      </c>
      <c r="E17" s="25">
        <v>30051</v>
      </c>
      <c r="F17" s="25">
        <v>31165</v>
      </c>
      <c r="G17" s="22">
        <f t="shared" si="3"/>
        <v>0.96425477298251239</v>
      </c>
      <c r="H17" s="25">
        <v>29478</v>
      </c>
      <c r="I17" s="25">
        <v>30535</v>
      </c>
      <c r="J17" s="22">
        <f t="shared" si="4"/>
        <v>0.96538398559030625</v>
      </c>
    </row>
    <row r="18" spans="1:13" ht="13.15" customHeight="1" x14ac:dyDescent="0.2">
      <c r="A18" s="13" t="s">
        <v>13</v>
      </c>
      <c r="B18" s="1">
        <f t="shared" si="1"/>
        <v>320740</v>
      </c>
      <c r="C18" s="1">
        <f t="shared" si="0"/>
        <v>343360</v>
      </c>
      <c r="D18" s="22">
        <f t="shared" si="2"/>
        <v>0.9341216216216216</v>
      </c>
      <c r="E18" s="25">
        <v>163633</v>
      </c>
      <c r="F18" s="25">
        <v>173950</v>
      </c>
      <c r="G18" s="22">
        <f t="shared" si="3"/>
        <v>0.94068985340615119</v>
      </c>
      <c r="H18" s="25">
        <v>157107</v>
      </c>
      <c r="I18" s="25">
        <v>169410</v>
      </c>
      <c r="J18" s="22">
        <f t="shared" si="4"/>
        <v>0.92737736851425534</v>
      </c>
    </row>
    <row r="19" spans="1:13" ht="13.15" customHeight="1" x14ac:dyDescent="0.2">
      <c r="A19" s="13" t="s">
        <v>14</v>
      </c>
      <c r="B19" s="1">
        <f t="shared" si="1"/>
        <v>49188</v>
      </c>
      <c r="C19" s="1">
        <f t="shared" si="0"/>
        <v>49634.999999999985</v>
      </c>
      <c r="D19" s="22">
        <f t="shared" si="2"/>
        <v>0.99099425808401354</v>
      </c>
      <c r="E19" s="25">
        <v>25292</v>
      </c>
      <c r="F19" s="25">
        <v>25244.999999999993</v>
      </c>
      <c r="G19" s="22">
        <f t="shared" si="3"/>
        <v>1.0018617548029316</v>
      </c>
      <c r="H19" s="25">
        <v>23896</v>
      </c>
      <c r="I19" s="25">
        <v>24389.999999999996</v>
      </c>
      <c r="J19" s="22">
        <f t="shared" si="4"/>
        <v>0.97974579745797474</v>
      </c>
    </row>
    <row r="20" spans="1:13" ht="13.15" customHeight="1" x14ac:dyDescent="0.2">
      <c r="A20" s="13" t="s">
        <v>15</v>
      </c>
      <c r="B20" s="1">
        <f t="shared" si="1"/>
        <v>117039</v>
      </c>
      <c r="C20" s="1">
        <f t="shared" si="0"/>
        <v>123960.00000000003</v>
      </c>
      <c r="D20" s="22">
        <f t="shared" si="2"/>
        <v>0.94416747337850893</v>
      </c>
      <c r="E20" s="25">
        <v>60235</v>
      </c>
      <c r="F20" s="25">
        <v>62715.000000000029</v>
      </c>
      <c r="G20" s="22">
        <f t="shared" si="3"/>
        <v>0.96045603125249102</v>
      </c>
      <c r="H20" s="25">
        <v>56804</v>
      </c>
      <c r="I20" s="25">
        <v>61245</v>
      </c>
      <c r="J20" s="22">
        <f t="shared" si="4"/>
        <v>0.92748795820066943</v>
      </c>
    </row>
    <row r="21" spans="1:13" ht="13.15" customHeight="1" x14ac:dyDescent="0.2">
      <c r="A21" s="13" t="s">
        <v>16</v>
      </c>
      <c r="B21" s="1">
        <f t="shared" si="1"/>
        <v>412044</v>
      </c>
      <c r="C21" s="1">
        <f t="shared" si="0"/>
        <v>432940</v>
      </c>
      <c r="D21" s="22">
        <f t="shared" si="2"/>
        <v>0.95173465145285718</v>
      </c>
      <c r="E21" s="25">
        <v>211486</v>
      </c>
      <c r="F21" s="25">
        <v>220170.00000000003</v>
      </c>
      <c r="G21" s="22">
        <f t="shared" si="3"/>
        <v>0.96055775082890482</v>
      </c>
      <c r="H21" s="25">
        <v>200558</v>
      </c>
      <c r="I21" s="25">
        <v>212769.99999999997</v>
      </c>
      <c r="J21" s="22">
        <f t="shared" si="4"/>
        <v>0.94260469051088047</v>
      </c>
    </row>
    <row r="22" spans="1:13" ht="13.15" customHeight="1" x14ac:dyDescent="0.2">
      <c r="A22" s="13" t="s">
        <v>17</v>
      </c>
      <c r="B22" s="1">
        <f t="shared" si="1"/>
        <v>47022</v>
      </c>
      <c r="C22" s="1">
        <f t="shared" si="0"/>
        <v>48270</v>
      </c>
      <c r="D22" s="22">
        <f t="shared" si="2"/>
        <v>0.97414543194530767</v>
      </c>
      <c r="E22" s="25">
        <v>24243</v>
      </c>
      <c r="F22" s="25">
        <v>24764.999999999996</v>
      </c>
      <c r="G22" s="22">
        <f t="shared" si="3"/>
        <v>0.97892186553603888</v>
      </c>
      <c r="H22" s="25">
        <v>22779</v>
      </c>
      <c r="I22" s="25">
        <v>23505</v>
      </c>
      <c r="J22" s="22">
        <f t="shared" si="4"/>
        <v>0.96911295469049141</v>
      </c>
    </row>
    <row r="23" spans="1:13" ht="13.15" customHeight="1" x14ac:dyDescent="0.2">
      <c r="A23" s="13" t="s">
        <v>18</v>
      </c>
      <c r="B23" s="1">
        <f t="shared" si="1"/>
        <v>599650</v>
      </c>
      <c r="C23" s="1">
        <f t="shared" si="0"/>
        <v>623909.99999999977</v>
      </c>
      <c r="D23" s="22">
        <f t="shared" si="2"/>
        <v>0.96111618662948217</v>
      </c>
      <c r="E23" s="25">
        <v>309805</v>
      </c>
      <c r="F23" s="25">
        <v>318379.99999999994</v>
      </c>
      <c r="G23" s="22">
        <f t="shared" si="3"/>
        <v>0.97306677555122822</v>
      </c>
      <c r="H23" s="25">
        <v>289845</v>
      </c>
      <c r="I23" s="25">
        <v>305529.99999999988</v>
      </c>
      <c r="J23" s="22">
        <f t="shared" si="4"/>
        <v>0.94866297908552388</v>
      </c>
    </row>
    <row r="24" spans="1:13" ht="13.15" customHeight="1" x14ac:dyDescent="0.2">
      <c r="A24" s="13" t="s">
        <v>19</v>
      </c>
      <c r="B24" s="1">
        <f t="shared" si="1"/>
        <v>31173</v>
      </c>
      <c r="C24" s="1">
        <f t="shared" si="0"/>
        <v>32600</v>
      </c>
      <c r="D24" s="22">
        <f t="shared" si="2"/>
        <v>0.95622699386503063</v>
      </c>
      <c r="E24" s="25">
        <v>15417</v>
      </c>
      <c r="F24" s="25">
        <v>16105</v>
      </c>
      <c r="G24" s="22">
        <f t="shared" si="3"/>
        <v>0.9572803477181</v>
      </c>
      <c r="H24" s="25">
        <v>15756</v>
      </c>
      <c r="I24" s="25">
        <v>16495</v>
      </c>
      <c r="J24" s="22">
        <f t="shared" si="4"/>
        <v>0.95519854501364054</v>
      </c>
    </row>
    <row r="25" spans="1:13" ht="13.15" customHeight="1" x14ac:dyDescent="0.2">
      <c r="A25" s="13" t="s">
        <v>20</v>
      </c>
      <c r="B25" s="1">
        <f t="shared" si="1"/>
        <v>65136</v>
      </c>
      <c r="C25" s="1">
        <f t="shared" si="0"/>
        <v>68240</v>
      </c>
      <c r="D25" s="22">
        <f t="shared" si="2"/>
        <v>0.95451348182883944</v>
      </c>
      <c r="E25" s="25">
        <v>33705</v>
      </c>
      <c r="F25" s="25">
        <v>34810</v>
      </c>
      <c r="G25" s="22">
        <f t="shared" si="3"/>
        <v>0.96825624820453893</v>
      </c>
      <c r="H25" s="25">
        <v>31431</v>
      </c>
      <c r="I25" s="25">
        <v>33430</v>
      </c>
      <c r="J25" s="22">
        <f t="shared" si="4"/>
        <v>0.94020341011067898</v>
      </c>
    </row>
    <row r="26" spans="1:13" ht="13.15" customHeight="1" x14ac:dyDescent="0.2">
      <c r="A26" s="19" t="s">
        <v>21</v>
      </c>
      <c r="B26" s="20">
        <f t="shared" ref="B26" si="5">E26+H26</f>
        <v>4757705</v>
      </c>
      <c r="C26" s="20">
        <f t="shared" ref="C26" si="6">F26+I26</f>
        <v>4984725</v>
      </c>
      <c r="D26" s="21">
        <f t="shared" si="2"/>
        <v>0.95445686572478927</v>
      </c>
      <c r="E26" s="20">
        <v>2447194</v>
      </c>
      <c r="F26" s="20">
        <v>2532975</v>
      </c>
      <c r="G26" s="21">
        <f t="shared" si="3"/>
        <v>0.96613428873162976</v>
      </c>
      <c r="H26" s="20">
        <v>2310511</v>
      </c>
      <c r="I26" s="20">
        <v>2451750</v>
      </c>
      <c r="J26" s="21">
        <f t="shared" si="4"/>
        <v>0.94239257673090648</v>
      </c>
    </row>
    <row r="28" spans="1:13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</row>
    <row r="29" spans="1:13" x14ac:dyDescent="0.2">
      <c r="A29" s="3" t="str">
        <f>Ethnicity!A29</f>
        <v xml:space="preserve">           Population is based on projections provided by Stats NZ in Nov 2019. </v>
      </c>
    </row>
  </sheetData>
  <pageMargins left="0.31496062992125984" right="0.31496062992125984" top="0.55118110236220474" bottom="0.35433070866141736" header="0.31496062992125984" footer="0.31496062992125984"/>
  <pageSetup paperSize="9" orientation="landscape" r:id="rId1"/>
  <rowBreaks count="2" manualBreakCount="2">
    <brk id="27" max="16383" man="1"/>
    <brk id="53" max="16383" man="1"/>
  </rowBreaks>
  <ignoredErrors>
    <ignoredError sqref="A1:XFD5 A27:XFD28 B6:D25 G6:G25 J6:XFD25 B31:XFD31 B29:XFD29 D26 A33:XFD35 B32:XFD32 G26 J26:XFD26 B30:XFD30 A37:XFD1048576 B36:XFD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1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/>
    </sheetView>
  </sheetViews>
  <sheetFormatPr defaultColWidth="9.140625" defaultRowHeight="12" x14ac:dyDescent="0.2"/>
  <cols>
    <col min="1" max="1" width="27.7109375" style="3" customWidth="1"/>
    <col min="2" max="22" width="9.42578125" style="3" customWidth="1"/>
    <col min="23" max="16384" width="9.140625" style="3"/>
  </cols>
  <sheetData>
    <row r="1" spans="1:22" ht="15" x14ac:dyDescent="0.2">
      <c r="A1" s="24" t="str">
        <f>SUBSTITUTE(Ethnicity!A1,"Ethnicity","Age Group")</f>
        <v>Access to Primary Care by Age Group (July 2020)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">
      <c r="A2" s="12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15" customHeight="1" x14ac:dyDescent="0.2">
      <c r="B4" s="14" t="s">
        <v>0</v>
      </c>
      <c r="C4" s="15"/>
      <c r="D4" s="15"/>
      <c r="E4" s="14" t="s">
        <v>27</v>
      </c>
      <c r="F4" s="15"/>
      <c r="G4" s="15"/>
      <c r="H4" s="14" t="s">
        <v>28</v>
      </c>
      <c r="I4" s="15"/>
      <c r="J4" s="15"/>
      <c r="K4" s="14" t="s">
        <v>29</v>
      </c>
      <c r="L4" s="15"/>
      <c r="M4" s="15"/>
      <c r="N4" s="14" t="s">
        <v>30</v>
      </c>
      <c r="O4" s="15"/>
      <c r="P4" s="15"/>
      <c r="Q4" s="14" t="s">
        <v>31</v>
      </c>
      <c r="R4" s="15"/>
      <c r="S4" s="15"/>
      <c r="T4" s="14" t="s">
        <v>32</v>
      </c>
      <c r="U4" s="15"/>
      <c r="V4" s="15"/>
    </row>
    <row r="5" spans="1:22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  <c r="K5" s="17" t="s">
        <v>25</v>
      </c>
      <c r="L5" s="17" t="s">
        <v>22</v>
      </c>
      <c r="M5" s="18" t="s">
        <v>3</v>
      </c>
      <c r="N5" s="17" t="s">
        <v>25</v>
      </c>
      <c r="O5" s="17" t="s">
        <v>22</v>
      </c>
      <c r="P5" s="18" t="s">
        <v>3</v>
      </c>
      <c r="Q5" s="17" t="s">
        <v>25</v>
      </c>
      <c r="R5" s="17" t="s">
        <v>22</v>
      </c>
      <c r="S5" s="18" t="s">
        <v>3</v>
      </c>
      <c r="T5" s="17" t="s">
        <v>25</v>
      </c>
      <c r="U5" s="17" t="s">
        <v>22</v>
      </c>
      <c r="V5" s="18" t="s">
        <v>3</v>
      </c>
    </row>
    <row r="6" spans="1:22" ht="13.15" customHeight="1" x14ac:dyDescent="0.2">
      <c r="A6" s="13" t="s">
        <v>4</v>
      </c>
      <c r="B6" s="1">
        <f>E6+H6+K6+N6+Q6+T6</f>
        <v>463074</v>
      </c>
      <c r="C6" s="1">
        <f t="shared" ref="C6:C26" si="0">F6+I6+L6+O6+R6+U6</f>
        <v>490980</v>
      </c>
      <c r="D6" s="22">
        <f>IF(B6=0,"",B6/C6)</f>
        <v>0.94316265428327017</v>
      </c>
      <c r="E6" s="1">
        <v>25802</v>
      </c>
      <c r="F6" s="25">
        <v>25340.000000000007</v>
      </c>
      <c r="G6" s="22">
        <f>IF(E6=0,"",E6/F6)</f>
        <v>1.0182320441988948</v>
      </c>
      <c r="H6" s="1">
        <v>55884</v>
      </c>
      <c r="I6" s="25">
        <v>54180.000000000007</v>
      </c>
      <c r="J6" s="22">
        <f>IF(H6=0,"",H6/I6)</f>
        <v>1.0314507198228127</v>
      </c>
      <c r="K6" s="1">
        <v>56339</v>
      </c>
      <c r="L6" s="25">
        <v>74439.999999999971</v>
      </c>
      <c r="M6" s="22">
        <f>IF(K6=0,"",K6/L6)</f>
        <v>0.7568377216550245</v>
      </c>
      <c r="N6" s="1">
        <v>150217</v>
      </c>
      <c r="O6" s="25">
        <v>166010.00000000003</v>
      </c>
      <c r="P6" s="22">
        <f>IF(N6=0,"",N6/O6)</f>
        <v>0.90486717667610372</v>
      </c>
      <c r="Q6" s="1">
        <v>113662</v>
      </c>
      <c r="R6" s="25">
        <v>112110</v>
      </c>
      <c r="S6" s="22">
        <f>IF(Q6=0,"",Q6/R6)</f>
        <v>1.0138435465168139</v>
      </c>
      <c r="T6" s="1">
        <v>61170</v>
      </c>
      <c r="U6" s="25">
        <v>58900.000000000007</v>
      </c>
      <c r="V6" s="22">
        <f>IF(T6=0,"",T6/U6)</f>
        <v>1.0385398981324276</v>
      </c>
    </row>
    <row r="7" spans="1:22" ht="13.15" customHeight="1" x14ac:dyDescent="0.2">
      <c r="A7" s="13" t="s">
        <v>5</v>
      </c>
      <c r="B7" s="1">
        <f t="shared" ref="B7:B26" si="1">E7+H7+K7+N7+Q7+T7</f>
        <v>245410</v>
      </c>
      <c r="C7" s="1">
        <f t="shared" si="0"/>
        <v>257310</v>
      </c>
      <c r="D7" s="22">
        <f t="shared" ref="D7:D26" si="2">IF(B7=0,"",B7/C7)</f>
        <v>0.95375228323811745</v>
      </c>
      <c r="E7" s="1">
        <v>15823</v>
      </c>
      <c r="F7" s="25">
        <v>16099.999999999996</v>
      </c>
      <c r="G7" s="22">
        <f t="shared" ref="G7:G26" si="3">IF(E7=0,"",E7/F7)</f>
        <v>0.98279503105590083</v>
      </c>
      <c r="H7" s="1">
        <v>34517</v>
      </c>
      <c r="I7" s="25">
        <v>35600</v>
      </c>
      <c r="J7" s="22">
        <f t="shared" ref="J7:J26" si="4">IF(H7=0,"",H7/I7)</f>
        <v>0.96957865168539326</v>
      </c>
      <c r="K7" s="1">
        <v>26353</v>
      </c>
      <c r="L7" s="25">
        <v>27569.999999999996</v>
      </c>
      <c r="M7" s="22">
        <f t="shared" ref="M7:M26" si="5">IF(K7=0,"",K7/L7)</f>
        <v>0.9558578164671746</v>
      </c>
      <c r="N7" s="1">
        <v>55540</v>
      </c>
      <c r="O7" s="25">
        <v>59510.000000000007</v>
      </c>
      <c r="P7" s="22">
        <f t="shared" ref="P7:P26" si="6">IF(N7=0,"",N7/O7)</f>
        <v>0.93328852293732134</v>
      </c>
      <c r="Q7" s="1">
        <v>62849</v>
      </c>
      <c r="R7" s="25">
        <v>65730</v>
      </c>
      <c r="S7" s="22">
        <f t="shared" ref="S7:S26" si="7">IF(Q7=0,"",Q7/R7)</f>
        <v>0.95616917693595005</v>
      </c>
      <c r="T7" s="1">
        <v>50328</v>
      </c>
      <c r="U7" s="25">
        <v>52799.999999999993</v>
      </c>
      <c r="V7" s="22">
        <f t="shared" ref="V7:V26" si="8">IF(T7=0,"",T7/U7)</f>
        <v>0.95318181818181835</v>
      </c>
    </row>
    <row r="8" spans="1:22" ht="13.15" customHeight="1" x14ac:dyDescent="0.2">
      <c r="A8" s="13" t="s">
        <v>6</v>
      </c>
      <c r="B8" s="1">
        <f t="shared" si="1"/>
        <v>543257</v>
      </c>
      <c r="C8" s="1">
        <f t="shared" si="0"/>
        <v>574840</v>
      </c>
      <c r="D8" s="22">
        <f t="shared" si="2"/>
        <v>0.94505775520144741</v>
      </c>
      <c r="E8" s="1">
        <v>32307</v>
      </c>
      <c r="F8" s="25">
        <v>33260</v>
      </c>
      <c r="G8" s="22">
        <f t="shared" si="3"/>
        <v>0.97134696331930248</v>
      </c>
      <c r="H8" s="1">
        <v>68987</v>
      </c>
      <c r="I8" s="25">
        <v>70529.999999999985</v>
      </c>
      <c r="J8" s="22">
        <f t="shared" si="4"/>
        <v>0.97812278463065383</v>
      </c>
      <c r="K8" s="1">
        <v>66860</v>
      </c>
      <c r="L8" s="25">
        <v>76220</v>
      </c>
      <c r="M8" s="22">
        <f t="shared" si="5"/>
        <v>0.87719758593545005</v>
      </c>
      <c r="N8" s="1">
        <v>143094</v>
      </c>
      <c r="O8" s="25">
        <v>156480</v>
      </c>
      <c r="P8" s="22">
        <f t="shared" si="6"/>
        <v>0.91445552147239262</v>
      </c>
      <c r="Q8" s="1">
        <v>141691</v>
      </c>
      <c r="R8" s="25">
        <v>146410</v>
      </c>
      <c r="S8" s="22">
        <f t="shared" si="7"/>
        <v>0.96776859504132229</v>
      </c>
      <c r="T8" s="1">
        <v>90318</v>
      </c>
      <c r="U8" s="25">
        <v>91940.000000000015</v>
      </c>
      <c r="V8" s="22">
        <f t="shared" si="8"/>
        <v>0.98235805960408951</v>
      </c>
    </row>
    <row r="9" spans="1:22" ht="13.15" customHeight="1" x14ac:dyDescent="0.2">
      <c r="A9" s="13" t="s">
        <v>43</v>
      </c>
      <c r="B9" s="1">
        <f t="shared" si="1"/>
        <v>301124</v>
      </c>
      <c r="C9" s="1">
        <f t="shared" si="0"/>
        <v>319120</v>
      </c>
      <c r="D9" s="22">
        <f t="shared" si="2"/>
        <v>0.94360742040611678</v>
      </c>
      <c r="E9" s="1">
        <v>16322</v>
      </c>
      <c r="F9" s="25">
        <v>17510.000000000004</v>
      </c>
      <c r="G9" s="22">
        <f t="shared" si="3"/>
        <v>0.93215305539691584</v>
      </c>
      <c r="H9" s="1">
        <v>37614</v>
      </c>
      <c r="I9" s="25">
        <v>37869.999999999993</v>
      </c>
      <c r="J9" s="22">
        <f t="shared" si="4"/>
        <v>0.99324003168735164</v>
      </c>
      <c r="K9" s="1">
        <v>40789</v>
      </c>
      <c r="L9" s="25">
        <v>49600.000000000007</v>
      </c>
      <c r="M9" s="22">
        <f t="shared" si="5"/>
        <v>0.82235887096774185</v>
      </c>
      <c r="N9" s="1">
        <v>87404</v>
      </c>
      <c r="O9" s="25">
        <v>92360.000000000015</v>
      </c>
      <c r="P9" s="22">
        <f t="shared" si="6"/>
        <v>0.94634040710264167</v>
      </c>
      <c r="Q9" s="1">
        <v>76583</v>
      </c>
      <c r="R9" s="25">
        <v>77830</v>
      </c>
      <c r="S9" s="22">
        <f t="shared" si="7"/>
        <v>0.98397790055248624</v>
      </c>
      <c r="T9" s="1">
        <v>42412</v>
      </c>
      <c r="U9" s="25">
        <v>43950.000000000007</v>
      </c>
      <c r="V9" s="22">
        <f t="shared" si="8"/>
        <v>0.96500568828213862</v>
      </c>
    </row>
    <row r="10" spans="1:22" ht="13.15" customHeight="1" x14ac:dyDescent="0.2">
      <c r="A10" s="13" t="s">
        <v>7</v>
      </c>
      <c r="B10" s="1">
        <f t="shared" si="1"/>
        <v>566987</v>
      </c>
      <c r="C10" s="1">
        <f t="shared" si="0"/>
        <v>574260</v>
      </c>
      <c r="D10" s="22">
        <f t="shared" si="2"/>
        <v>0.9873350050499774</v>
      </c>
      <c r="E10" s="1">
        <v>41800</v>
      </c>
      <c r="F10" s="25">
        <v>41900.000000000007</v>
      </c>
      <c r="G10" s="22">
        <f t="shared" si="3"/>
        <v>0.9976133651551311</v>
      </c>
      <c r="H10" s="1">
        <v>88212</v>
      </c>
      <c r="I10" s="25">
        <v>87570.000000000015</v>
      </c>
      <c r="J10" s="22">
        <f t="shared" si="4"/>
        <v>1.0073312778348749</v>
      </c>
      <c r="K10" s="1">
        <v>76860</v>
      </c>
      <c r="L10" s="25">
        <v>83170</v>
      </c>
      <c r="M10" s="22">
        <f t="shared" si="5"/>
        <v>0.92413129734279187</v>
      </c>
      <c r="N10" s="1">
        <v>160820</v>
      </c>
      <c r="O10" s="25">
        <v>163270</v>
      </c>
      <c r="P10" s="22">
        <f t="shared" si="6"/>
        <v>0.98499418141728423</v>
      </c>
      <c r="Q10" s="1">
        <v>131716</v>
      </c>
      <c r="R10" s="25">
        <v>131590</v>
      </c>
      <c r="S10" s="22">
        <f t="shared" si="7"/>
        <v>1.0009575195683562</v>
      </c>
      <c r="T10" s="1">
        <v>67579</v>
      </c>
      <c r="U10" s="25">
        <v>66760.000000000015</v>
      </c>
      <c r="V10" s="22">
        <f t="shared" si="8"/>
        <v>1.0122678250449368</v>
      </c>
    </row>
    <row r="11" spans="1:22" ht="13.15" customHeight="1" x14ac:dyDescent="0.2">
      <c r="A11" s="13" t="s">
        <v>44</v>
      </c>
      <c r="B11" s="1">
        <f t="shared" si="1"/>
        <v>166507</v>
      </c>
      <c r="C11" s="1">
        <f t="shared" si="0"/>
        <v>175470</v>
      </c>
      <c r="D11" s="22">
        <f t="shared" si="2"/>
        <v>0.94892004331224711</v>
      </c>
      <c r="E11" s="1">
        <v>10482</v>
      </c>
      <c r="F11" s="25">
        <v>11120.000000000002</v>
      </c>
      <c r="G11" s="22">
        <f t="shared" si="3"/>
        <v>0.94262589928057539</v>
      </c>
      <c r="H11" s="1">
        <v>24461</v>
      </c>
      <c r="I11" s="25">
        <v>25270</v>
      </c>
      <c r="J11" s="22">
        <f t="shared" si="4"/>
        <v>0.96798575385833008</v>
      </c>
      <c r="K11" s="1">
        <v>19361</v>
      </c>
      <c r="L11" s="25">
        <v>20310.000000000004</v>
      </c>
      <c r="M11" s="22">
        <f t="shared" si="5"/>
        <v>0.95327424913835535</v>
      </c>
      <c r="N11" s="1">
        <v>36951</v>
      </c>
      <c r="O11" s="25">
        <v>39430</v>
      </c>
      <c r="P11" s="22">
        <f t="shared" si="6"/>
        <v>0.93712908952574181</v>
      </c>
      <c r="Q11" s="1">
        <v>43531</v>
      </c>
      <c r="R11" s="25">
        <v>45570</v>
      </c>
      <c r="S11" s="22">
        <f t="shared" si="7"/>
        <v>0.95525565064735574</v>
      </c>
      <c r="T11" s="1">
        <v>31721</v>
      </c>
      <c r="U11" s="25">
        <v>33769.999999999993</v>
      </c>
      <c r="V11" s="22">
        <f t="shared" si="8"/>
        <v>0.93932484453657117</v>
      </c>
    </row>
    <row r="12" spans="1:22" ht="13.15" customHeight="1" x14ac:dyDescent="0.2">
      <c r="A12" s="13" t="s">
        <v>8</v>
      </c>
      <c r="B12" s="1">
        <f t="shared" si="1"/>
        <v>150550</v>
      </c>
      <c r="C12" s="1">
        <f t="shared" si="0"/>
        <v>156210</v>
      </c>
      <c r="D12" s="22">
        <f t="shared" si="2"/>
        <v>0.96376672428141608</v>
      </c>
      <c r="E12" s="1">
        <v>9968</v>
      </c>
      <c r="F12" s="25">
        <v>10200</v>
      </c>
      <c r="G12" s="22">
        <f t="shared" si="3"/>
        <v>0.97725490196078435</v>
      </c>
      <c r="H12" s="1">
        <v>20489</v>
      </c>
      <c r="I12" s="25">
        <v>20690</v>
      </c>
      <c r="J12" s="22">
        <f t="shared" si="4"/>
        <v>0.99028516191396809</v>
      </c>
      <c r="K12" s="1">
        <v>17399</v>
      </c>
      <c r="L12" s="25">
        <v>18999.999999999996</v>
      </c>
      <c r="M12" s="22">
        <f t="shared" si="5"/>
        <v>0.91573684210526329</v>
      </c>
      <c r="N12" s="1">
        <v>41362</v>
      </c>
      <c r="O12" s="25">
        <v>43470</v>
      </c>
      <c r="P12" s="22">
        <f t="shared" si="6"/>
        <v>0.951506786289395</v>
      </c>
      <c r="Q12" s="1">
        <v>38930</v>
      </c>
      <c r="R12" s="25">
        <v>39960.000000000007</v>
      </c>
      <c r="S12" s="22">
        <f t="shared" si="7"/>
        <v>0.97422422422422406</v>
      </c>
      <c r="T12" s="1">
        <v>22402</v>
      </c>
      <c r="U12" s="25">
        <v>22890</v>
      </c>
      <c r="V12" s="22">
        <f t="shared" si="8"/>
        <v>0.97868064657055487</v>
      </c>
    </row>
    <row r="13" spans="1:22" ht="13.15" customHeight="1" x14ac:dyDescent="0.2">
      <c r="A13" s="13" t="s">
        <v>9</v>
      </c>
      <c r="B13" s="1">
        <f t="shared" si="1"/>
        <v>109089</v>
      </c>
      <c r="C13" s="1">
        <f t="shared" si="0"/>
        <v>115890</v>
      </c>
      <c r="D13" s="22">
        <f t="shared" si="2"/>
        <v>0.94131504012425571</v>
      </c>
      <c r="E13" s="1">
        <v>7551</v>
      </c>
      <c r="F13" s="25">
        <v>7890.0000000000009</v>
      </c>
      <c r="G13" s="22">
        <f t="shared" si="3"/>
        <v>0.95703422053231924</v>
      </c>
      <c r="H13" s="1">
        <v>16271</v>
      </c>
      <c r="I13" s="25">
        <v>16950</v>
      </c>
      <c r="J13" s="22">
        <f t="shared" si="4"/>
        <v>0.95994100294985252</v>
      </c>
      <c r="K13" s="1">
        <v>12580</v>
      </c>
      <c r="L13" s="25">
        <v>13810.000000000004</v>
      </c>
      <c r="M13" s="22">
        <f t="shared" si="5"/>
        <v>0.91093410572049216</v>
      </c>
      <c r="N13" s="1">
        <v>26254</v>
      </c>
      <c r="O13" s="25">
        <v>28260.000000000004</v>
      </c>
      <c r="P13" s="22">
        <f t="shared" si="6"/>
        <v>0.92901627742392057</v>
      </c>
      <c r="Q13" s="1">
        <v>28037</v>
      </c>
      <c r="R13" s="25">
        <v>29349.999999999996</v>
      </c>
      <c r="S13" s="22">
        <f t="shared" si="7"/>
        <v>0.95526405451448049</v>
      </c>
      <c r="T13" s="1">
        <v>18396</v>
      </c>
      <c r="U13" s="25">
        <v>19630.000000000004</v>
      </c>
      <c r="V13" s="22">
        <f t="shared" si="8"/>
        <v>0.93713703515028002</v>
      </c>
    </row>
    <row r="14" spans="1:22" ht="13.15" customHeight="1" x14ac:dyDescent="0.2">
      <c r="A14" s="13" t="s">
        <v>45</v>
      </c>
      <c r="B14" s="1">
        <f t="shared" si="1"/>
        <v>173020</v>
      </c>
      <c r="C14" s="1">
        <f t="shared" si="0"/>
        <v>185430</v>
      </c>
      <c r="D14" s="22">
        <f t="shared" si="2"/>
        <v>0.93307447554333167</v>
      </c>
      <c r="E14" s="1">
        <v>11052</v>
      </c>
      <c r="F14" s="25">
        <v>11369.999999999995</v>
      </c>
      <c r="G14" s="22">
        <f t="shared" si="3"/>
        <v>0.97203166226912974</v>
      </c>
      <c r="H14" s="1">
        <v>24270</v>
      </c>
      <c r="I14" s="25">
        <v>24939.999999999993</v>
      </c>
      <c r="J14" s="22">
        <f t="shared" si="4"/>
        <v>0.97313552526062574</v>
      </c>
      <c r="K14" s="1">
        <v>21239</v>
      </c>
      <c r="L14" s="25">
        <v>25119.999999999996</v>
      </c>
      <c r="M14" s="22">
        <f t="shared" si="5"/>
        <v>0.84550159235668798</v>
      </c>
      <c r="N14" s="1">
        <v>39690</v>
      </c>
      <c r="O14" s="25">
        <v>43250</v>
      </c>
      <c r="P14" s="22">
        <f t="shared" si="6"/>
        <v>0.91768786127167634</v>
      </c>
      <c r="Q14" s="1">
        <v>43815</v>
      </c>
      <c r="R14" s="25">
        <v>46180</v>
      </c>
      <c r="S14" s="22">
        <f t="shared" si="7"/>
        <v>0.94878735383282808</v>
      </c>
      <c r="T14" s="1">
        <v>32954</v>
      </c>
      <c r="U14" s="25">
        <v>34570</v>
      </c>
      <c r="V14" s="22">
        <f t="shared" si="8"/>
        <v>0.95325426670523572</v>
      </c>
    </row>
    <row r="15" spans="1:22" ht="13.15" customHeight="1" x14ac:dyDescent="0.2">
      <c r="A15" s="13" t="s">
        <v>10</v>
      </c>
      <c r="B15" s="1">
        <f t="shared" si="1"/>
        <v>151966</v>
      </c>
      <c r="C15" s="1">
        <f t="shared" si="0"/>
        <v>158570</v>
      </c>
      <c r="D15" s="22">
        <f t="shared" si="2"/>
        <v>0.95835277795295448</v>
      </c>
      <c r="E15" s="1">
        <v>7766</v>
      </c>
      <c r="F15" s="25">
        <v>8080</v>
      </c>
      <c r="G15" s="22">
        <f t="shared" si="3"/>
        <v>0.9611386138613861</v>
      </c>
      <c r="H15" s="1">
        <v>19121</v>
      </c>
      <c r="I15" s="25">
        <v>19500</v>
      </c>
      <c r="J15" s="22">
        <f t="shared" si="4"/>
        <v>0.98056410256410254</v>
      </c>
      <c r="K15" s="1">
        <v>15270</v>
      </c>
      <c r="L15" s="25">
        <v>16070</v>
      </c>
      <c r="M15" s="22">
        <f t="shared" si="5"/>
        <v>0.9502177971375233</v>
      </c>
      <c r="N15" s="1">
        <v>32095</v>
      </c>
      <c r="O15" s="25">
        <v>34279.999999999993</v>
      </c>
      <c r="P15" s="22">
        <f t="shared" si="6"/>
        <v>0.93626021003500604</v>
      </c>
      <c r="Q15" s="1">
        <v>44088</v>
      </c>
      <c r="R15" s="25">
        <v>45520</v>
      </c>
      <c r="S15" s="22">
        <f t="shared" si="7"/>
        <v>0.96854130052724074</v>
      </c>
      <c r="T15" s="1">
        <v>33626</v>
      </c>
      <c r="U15" s="25">
        <v>35120</v>
      </c>
      <c r="V15" s="22">
        <f t="shared" si="8"/>
        <v>0.95746013667425967</v>
      </c>
    </row>
    <row r="16" spans="1:22" ht="13.15" customHeight="1" x14ac:dyDescent="0.2">
      <c r="A16" s="13" t="s">
        <v>11</v>
      </c>
      <c r="B16" s="1">
        <f t="shared" si="1"/>
        <v>185200</v>
      </c>
      <c r="C16" s="1">
        <f t="shared" si="0"/>
        <v>192029.99999999997</v>
      </c>
      <c r="D16" s="22">
        <f t="shared" si="2"/>
        <v>0.96443264073321888</v>
      </c>
      <c r="E16" s="1">
        <v>11917</v>
      </c>
      <c r="F16" s="25">
        <v>12370.000000000002</v>
      </c>
      <c r="G16" s="22">
        <f t="shared" si="3"/>
        <v>0.96337914308811623</v>
      </c>
      <c r="H16" s="1">
        <v>26699</v>
      </c>
      <c r="I16" s="25">
        <v>27459.999999999993</v>
      </c>
      <c r="J16" s="22">
        <f t="shared" si="4"/>
        <v>0.97228696285506222</v>
      </c>
      <c r="K16" s="1">
        <v>19621</v>
      </c>
      <c r="L16" s="25">
        <v>19969.999999999996</v>
      </c>
      <c r="M16" s="22">
        <f t="shared" si="5"/>
        <v>0.98252378567851795</v>
      </c>
      <c r="N16" s="1">
        <v>38718</v>
      </c>
      <c r="O16" s="25">
        <v>40259.999999999993</v>
      </c>
      <c r="P16" s="22">
        <f t="shared" si="6"/>
        <v>0.96169895678092421</v>
      </c>
      <c r="Q16" s="1">
        <v>50155</v>
      </c>
      <c r="R16" s="25">
        <v>52440</v>
      </c>
      <c r="S16" s="22">
        <f t="shared" si="7"/>
        <v>0.95642639206712432</v>
      </c>
      <c r="T16" s="1">
        <v>38090</v>
      </c>
      <c r="U16" s="25">
        <v>39530</v>
      </c>
      <c r="V16" s="22">
        <f t="shared" si="8"/>
        <v>0.96357197065519862</v>
      </c>
    </row>
    <row r="17" spans="1:22" ht="13.15" customHeight="1" x14ac:dyDescent="0.2">
      <c r="A17" s="13" t="s">
        <v>12</v>
      </c>
      <c r="B17" s="1">
        <f t="shared" si="1"/>
        <v>59529</v>
      </c>
      <c r="C17" s="1">
        <f t="shared" si="0"/>
        <v>61700</v>
      </c>
      <c r="D17" s="22">
        <f t="shared" si="2"/>
        <v>0.96481361426256074</v>
      </c>
      <c r="E17" s="1">
        <v>3206</v>
      </c>
      <c r="F17" s="25">
        <v>3370.0000000000005</v>
      </c>
      <c r="G17" s="22">
        <f t="shared" si="3"/>
        <v>0.95133531157270013</v>
      </c>
      <c r="H17" s="1">
        <v>7331</v>
      </c>
      <c r="I17" s="25">
        <v>7495.0000000000018</v>
      </c>
      <c r="J17" s="22">
        <f t="shared" si="4"/>
        <v>0.97811874583055347</v>
      </c>
      <c r="K17" s="1">
        <v>6238</v>
      </c>
      <c r="L17" s="25">
        <v>6315.0000000000009</v>
      </c>
      <c r="M17" s="22">
        <f t="shared" si="5"/>
        <v>0.98780680918448127</v>
      </c>
      <c r="N17" s="1">
        <v>13272</v>
      </c>
      <c r="O17" s="25">
        <v>13800</v>
      </c>
      <c r="P17" s="22">
        <f t="shared" si="6"/>
        <v>0.96173913043478265</v>
      </c>
      <c r="Q17" s="1">
        <v>16374</v>
      </c>
      <c r="R17" s="25">
        <v>16865</v>
      </c>
      <c r="S17" s="22">
        <f t="shared" si="7"/>
        <v>0.97088645123035877</v>
      </c>
      <c r="T17" s="1">
        <v>13108</v>
      </c>
      <c r="U17" s="25">
        <v>13855.000000000002</v>
      </c>
      <c r="V17" s="22">
        <f t="shared" si="8"/>
        <v>0.94608444604835784</v>
      </c>
    </row>
    <row r="18" spans="1:22" ht="13.15" customHeight="1" x14ac:dyDescent="0.2">
      <c r="A18" s="13" t="s">
        <v>13</v>
      </c>
      <c r="B18" s="1">
        <f t="shared" si="1"/>
        <v>320740</v>
      </c>
      <c r="C18" s="1">
        <f t="shared" si="0"/>
        <v>343360.00000000006</v>
      </c>
      <c r="D18" s="22">
        <f t="shared" si="2"/>
        <v>0.93412162162162149</v>
      </c>
      <c r="E18" s="1">
        <v>17516</v>
      </c>
      <c r="F18" s="25">
        <v>18430</v>
      </c>
      <c r="G18" s="22">
        <f t="shared" si="3"/>
        <v>0.95040694519804669</v>
      </c>
      <c r="H18" s="1">
        <v>40107</v>
      </c>
      <c r="I18" s="25">
        <v>40990.000000000007</v>
      </c>
      <c r="J18" s="22">
        <f t="shared" si="4"/>
        <v>0.97845816052695767</v>
      </c>
      <c r="K18" s="1">
        <v>41949</v>
      </c>
      <c r="L18" s="25">
        <v>49680.000000000007</v>
      </c>
      <c r="M18" s="22">
        <f t="shared" si="5"/>
        <v>0.84438405797101435</v>
      </c>
      <c r="N18" s="1">
        <v>80073</v>
      </c>
      <c r="O18" s="25">
        <v>87250.000000000015</v>
      </c>
      <c r="P18" s="22">
        <f t="shared" si="6"/>
        <v>0.9177421203438394</v>
      </c>
      <c r="Q18" s="1">
        <v>84233</v>
      </c>
      <c r="R18" s="25">
        <v>87170.000000000015</v>
      </c>
      <c r="S18" s="22">
        <f t="shared" si="7"/>
        <v>0.96630721578524703</v>
      </c>
      <c r="T18" s="1">
        <v>56862</v>
      </c>
      <c r="U18" s="25">
        <v>59840.000000000007</v>
      </c>
      <c r="V18" s="22">
        <f t="shared" si="8"/>
        <v>0.95023395721925119</v>
      </c>
    </row>
    <row r="19" spans="1:22" ht="13.15" customHeight="1" x14ac:dyDescent="0.2">
      <c r="A19" s="13" t="s">
        <v>14</v>
      </c>
      <c r="B19" s="1">
        <f t="shared" si="1"/>
        <v>49188</v>
      </c>
      <c r="C19" s="1">
        <f t="shared" si="0"/>
        <v>49635</v>
      </c>
      <c r="D19" s="22">
        <f t="shared" si="2"/>
        <v>0.99099425808401331</v>
      </c>
      <c r="E19" s="1">
        <v>3561</v>
      </c>
      <c r="F19" s="25">
        <v>3740</v>
      </c>
      <c r="G19" s="22">
        <f t="shared" si="3"/>
        <v>0.95213903743315509</v>
      </c>
      <c r="H19" s="1">
        <v>7866</v>
      </c>
      <c r="I19" s="25">
        <v>7845</v>
      </c>
      <c r="J19" s="22">
        <f t="shared" si="4"/>
        <v>1.0026768642447419</v>
      </c>
      <c r="K19" s="1">
        <v>6223</v>
      </c>
      <c r="L19" s="25">
        <v>6149.9999999999991</v>
      </c>
      <c r="M19" s="22">
        <f t="shared" si="5"/>
        <v>1.0118699186991871</v>
      </c>
      <c r="N19" s="1">
        <v>11514</v>
      </c>
      <c r="O19" s="25">
        <v>11229.999999999998</v>
      </c>
      <c r="P19" s="22">
        <f t="shared" si="6"/>
        <v>1.0252894033837936</v>
      </c>
      <c r="Q19" s="1">
        <v>12190</v>
      </c>
      <c r="R19" s="25">
        <v>12494.999999999998</v>
      </c>
      <c r="S19" s="22">
        <f t="shared" si="7"/>
        <v>0.97559023609443796</v>
      </c>
      <c r="T19" s="1">
        <v>7834</v>
      </c>
      <c r="U19" s="25">
        <v>8174.9999999999991</v>
      </c>
      <c r="V19" s="22">
        <f t="shared" si="8"/>
        <v>0.95828746177370039</v>
      </c>
    </row>
    <row r="20" spans="1:22" ht="13.15" customHeight="1" x14ac:dyDescent="0.2">
      <c r="A20" s="13" t="s">
        <v>15</v>
      </c>
      <c r="B20" s="1">
        <f t="shared" si="1"/>
        <v>117039</v>
      </c>
      <c r="C20" s="1">
        <f t="shared" si="0"/>
        <v>123960</v>
      </c>
      <c r="D20" s="22">
        <f t="shared" si="2"/>
        <v>0.94416747337850915</v>
      </c>
      <c r="E20" s="1">
        <v>7719</v>
      </c>
      <c r="F20" s="25">
        <v>7975.0000000000018</v>
      </c>
      <c r="G20" s="22">
        <f t="shared" si="3"/>
        <v>0.96789968652037595</v>
      </c>
      <c r="H20" s="1">
        <v>17096</v>
      </c>
      <c r="I20" s="25">
        <v>17940</v>
      </c>
      <c r="J20" s="22">
        <f t="shared" si="4"/>
        <v>0.95295429208472682</v>
      </c>
      <c r="K20" s="1">
        <v>12599</v>
      </c>
      <c r="L20" s="25">
        <v>13645</v>
      </c>
      <c r="M20" s="22">
        <f t="shared" si="5"/>
        <v>0.92334188347379997</v>
      </c>
      <c r="N20" s="1">
        <v>27330</v>
      </c>
      <c r="O20" s="25">
        <v>29339.999999999996</v>
      </c>
      <c r="P20" s="22">
        <f t="shared" si="6"/>
        <v>0.93149284253578746</v>
      </c>
      <c r="Q20" s="1">
        <v>30598</v>
      </c>
      <c r="R20" s="25">
        <v>32435</v>
      </c>
      <c r="S20" s="22">
        <f t="shared" si="7"/>
        <v>0.94336365037767844</v>
      </c>
      <c r="T20" s="1">
        <v>21697</v>
      </c>
      <c r="U20" s="25">
        <v>22625</v>
      </c>
      <c r="V20" s="22">
        <f t="shared" si="8"/>
        <v>0.95898342541436465</v>
      </c>
    </row>
    <row r="21" spans="1:22" ht="13.15" customHeight="1" x14ac:dyDescent="0.2">
      <c r="A21" s="13" t="s">
        <v>16</v>
      </c>
      <c r="B21" s="1">
        <f t="shared" si="1"/>
        <v>412044</v>
      </c>
      <c r="C21" s="1">
        <f t="shared" si="0"/>
        <v>432940</v>
      </c>
      <c r="D21" s="22">
        <f t="shared" si="2"/>
        <v>0.95173465145285718</v>
      </c>
      <c r="E21" s="1">
        <v>27933</v>
      </c>
      <c r="F21" s="25">
        <v>28769.999999999996</v>
      </c>
      <c r="G21" s="22">
        <f t="shared" si="3"/>
        <v>0.97090719499478639</v>
      </c>
      <c r="H21" s="1">
        <v>59764</v>
      </c>
      <c r="I21" s="25">
        <v>61489.999999999993</v>
      </c>
      <c r="J21" s="22">
        <f t="shared" si="4"/>
        <v>0.97193039518620927</v>
      </c>
      <c r="K21" s="1">
        <v>50895</v>
      </c>
      <c r="L21" s="25">
        <v>56570.000000000007</v>
      </c>
      <c r="M21" s="22">
        <f t="shared" si="5"/>
        <v>0.89968181014672077</v>
      </c>
      <c r="N21" s="1">
        <v>103134</v>
      </c>
      <c r="O21" s="25">
        <v>107879.99999999997</v>
      </c>
      <c r="P21" s="22">
        <f t="shared" si="6"/>
        <v>0.95600667408231399</v>
      </c>
      <c r="Q21" s="1">
        <v>100899</v>
      </c>
      <c r="R21" s="25">
        <v>105489.99999999999</v>
      </c>
      <c r="S21" s="22">
        <f t="shared" si="7"/>
        <v>0.95647928713622155</v>
      </c>
      <c r="T21" s="1">
        <v>69419</v>
      </c>
      <c r="U21" s="25">
        <v>72740.000000000029</v>
      </c>
      <c r="V21" s="22">
        <f t="shared" si="8"/>
        <v>0.95434423975804195</v>
      </c>
    </row>
    <row r="22" spans="1:22" ht="13.15" customHeight="1" x14ac:dyDescent="0.2">
      <c r="A22" s="13" t="s">
        <v>17</v>
      </c>
      <c r="B22" s="1">
        <f t="shared" si="1"/>
        <v>47022</v>
      </c>
      <c r="C22" s="1">
        <f t="shared" si="0"/>
        <v>48270</v>
      </c>
      <c r="D22" s="22">
        <f t="shared" si="2"/>
        <v>0.97414543194530767</v>
      </c>
      <c r="E22" s="1">
        <v>2776</v>
      </c>
      <c r="F22" s="25">
        <v>2785.0000000000005</v>
      </c>
      <c r="G22" s="22">
        <f t="shared" si="3"/>
        <v>0.99676840215439844</v>
      </c>
      <c r="H22" s="1">
        <v>6098</v>
      </c>
      <c r="I22" s="25">
        <v>6255</v>
      </c>
      <c r="J22" s="22">
        <f t="shared" si="4"/>
        <v>0.97490007993605121</v>
      </c>
      <c r="K22" s="1">
        <v>4961</v>
      </c>
      <c r="L22" s="25">
        <v>4875</v>
      </c>
      <c r="M22" s="22">
        <f t="shared" si="5"/>
        <v>1.0176410256410255</v>
      </c>
      <c r="N22" s="1">
        <v>9753</v>
      </c>
      <c r="O22" s="25">
        <v>9975</v>
      </c>
      <c r="P22" s="22">
        <f t="shared" si="6"/>
        <v>0.97774436090225569</v>
      </c>
      <c r="Q22" s="1">
        <v>12944</v>
      </c>
      <c r="R22" s="25">
        <v>13445</v>
      </c>
      <c r="S22" s="22">
        <f t="shared" si="7"/>
        <v>0.9627370769802901</v>
      </c>
      <c r="T22" s="1">
        <v>10490</v>
      </c>
      <c r="U22" s="25">
        <v>10934.999999999998</v>
      </c>
      <c r="V22" s="22">
        <f t="shared" si="8"/>
        <v>0.95930498399634223</v>
      </c>
    </row>
    <row r="23" spans="1:22" ht="13.15" customHeight="1" x14ac:dyDescent="0.2">
      <c r="A23" s="13" t="s">
        <v>18</v>
      </c>
      <c r="B23" s="1">
        <f t="shared" si="1"/>
        <v>599650</v>
      </c>
      <c r="C23" s="1">
        <f t="shared" si="0"/>
        <v>623910</v>
      </c>
      <c r="D23" s="22">
        <f t="shared" si="2"/>
        <v>0.96111618662948184</v>
      </c>
      <c r="E23" s="1">
        <v>39188</v>
      </c>
      <c r="F23" s="25">
        <v>40050</v>
      </c>
      <c r="G23" s="22">
        <f t="shared" si="3"/>
        <v>0.97847690387016228</v>
      </c>
      <c r="H23" s="1">
        <v>83454</v>
      </c>
      <c r="I23" s="25">
        <v>82300.000000000015</v>
      </c>
      <c r="J23" s="22">
        <f t="shared" si="4"/>
        <v>1.0140218712029161</v>
      </c>
      <c r="K23" s="1">
        <v>69408</v>
      </c>
      <c r="L23" s="25">
        <v>80610</v>
      </c>
      <c r="M23" s="22">
        <f t="shared" si="5"/>
        <v>0.86103461109043544</v>
      </c>
      <c r="N23" s="1">
        <v>167955</v>
      </c>
      <c r="O23" s="25">
        <v>179550</v>
      </c>
      <c r="P23" s="22">
        <f t="shared" si="6"/>
        <v>0.93542188805346704</v>
      </c>
      <c r="Q23" s="1">
        <v>151893</v>
      </c>
      <c r="R23" s="25">
        <v>153830.00000000003</v>
      </c>
      <c r="S23" s="22">
        <f t="shared" si="7"/>
        <v>0.98740817785867496</v>
      </c>
      <c r="T23" s="1">
        <v>87752</v>
      </c>
      <c r="U23" s="25">
        <v>87570.000000000015</v>
      </c>
      <c r="V23" s="22">
        <f t="shared" si="8"/>
        <v>1.0020783373301356</v>
      </c>
    </row>
    <row r="24" spans="1:22" ht="13.15" customHeight="1" x14ac:dyDescent="0.2">
      <c r="A24" s="13" t="s">
        <v>19</v>
      </c>
      <c r="B24" s="1">
        <f t="shared" si="1"/>
        <v>31173</v>
      </c>
      <c r="C24" s="1">
        <f t="shared" si="0"/>
        <v>32600</v>
      </c>
      <c r="D24" s="22">
        <f t="shared" si="2"/>
        <v>0.95622699386503063</v>
      </c>
      <c r="E24" s="1">
        <v>1630</v>
      </c>
      <c r="F24" s="25">
        <v>1819.9999999999998</v>
      </c>
      <c r="G24" s="22">
        <f t="shared" si="3"/>
        <v>0.89560439560439575</v>
      </c>
      <c r="H24" s="1">
        <v>3737</v>
      </c>
      <c r="I24" s="25">
        <v>3900</v>
      </c>
      <c r="J24" s="22">
        <f t="shared" si="4"/>
        <v>0.95820512820512815</v>
      </c>
      <c r="K24" s="1">
        <v>2836</v>
      </c>
      <c r="L24" s="25">
        <v>3055</v>
      </c>
      <c r="M24" s="22">
        <f t="shared" si="5"/>
        <v>0.92831423895253684</v>
      </c>
      <c r="N24" s="1">
        <v>6571</v>
      </c>
      <c r="O24" s="25">
        <v>6975</v>
      </c>
      <c r="P24" s="22">
        <f t="shared" si="6"/>
        <v>0.942078853046595</v>
      </c>
      <c r="Q24" s="1">
        <v>9696</v>
      </c>
      <c r="R24" s="25">
        <v>9855.0000000000018</v>
      </c>
      <c r="S24" s="22">
        <f t="shared" si="7"/>
        <v>0.98386605783866043</v>
      </c>
      <c r="T24" s="1">
        <v>6703</v>
      </c>
      <c r="U24" s="25">
        <v>6995</v>
      </c>
      <c r="V24" s="22">
        <f t="shared" si="8"/>
        <v>0.95825589706933523</v>
      </c>
    </row>
    <row r="25" spans="1:22" ht="13.15" customHeight="1" x14ac:dyDescent="0.2">
      <c r="A25" s="13" t="s">
        <v>20</v>
      </c>
      <c r="B25" s="1">
        <f t="shared" si="1"/>
        <v>65136</v>
      </c>
      <c r="C25" s="1">
        <f t="shared" si="0"/>
        <v>68240</v>
      </c>
      <c r="D25" s="22">
        <f t="shared" si="2"/>
        <v>0.95451348182883944</v>
      </c>
      <c r="E25" s="1">
        <v>4187</v>
      </c>
      <c r="F25" s="25">
        <v>4370</v>
      </c>
      <c r="G25" s="22">
        <f t="shared" si="3"/>
        <v>0.95812356979405033</v>
      </c>
      <c r="H25" s="1">
        <v>9034</v>
      </c>
      <c r="I25" s="25">
        <v>9365</v>
      </c>
      <c r="J25" s="22">
        <f t="shared" si="4"/>
        <v>0.96465563267485321</v>
      </c>
      <c r="K25" s="1">
        <v>7267</v>
      </c>
      <c r="L25" s="25">
        <v>7659.9999999999991</v>
      </c>
      <c r="M25" s="22">
        <f t="shared" si="5"/>
        <v>0.94869451697127949</v>
      </c>
      <c r="N25" s="1">
        <v>13950</v>
      </c>
      <c r="O25" s="25">
        <v>14560.000000000002</v>
      </c>
      <c r="P25" s="22">
        <f t="shared" si="6"/>
        <v>0.95810439560439553</v>
      </c>
      <c r="Q25" s="1">
        <v>17245</v>
      </c>
      <c r="R25" s="25">
        <v>18205.000000000004</v>
      </c>
      <c r="S25" s="22">
        <f t="shared" si="7"/>
        <v>0.94726723427629755</v>
      </c>
      <c r="T25" s="1">
        <v>13453</v>
      </c>
      <c r="U25" s="25">
        <v>14080</v>
      </c>
      <c r="V25" s="22">
        <f t="shared" si="8"/>
        <v>0.95546874999999998</v>
      </c>
    </row>
    <row r="26" spans="1:22" ht="13.15" customHeight="1" x14ac:dyDescent="0.2">
      <c r="A26" s="19" t="s">
        <v>21</v>
      </c>
      <c r="B26" s="20">
        <f t="shared" si="1"/>
        <v>4757705</v>
      </c>
      <c r="C26" s="20">
        <f t="shared" si="0"/>
        <v>4984725</v>
      </c>
      <c r="D26" s="21">
        <f t="shared" si="2"/>
        <v>0.95445686572478927</v>
      </c>
      <c r="E26" s="20">
        <v>298506</v>
      </c>
      <c r="F26" s="20">
        <v>306450</v>
      </c>
      <c r="G26" s="21">
        <f t="shared" si="3"/>
        <v>0.97407733724914347</v>
      </c>
      <c r="H26" s="20">
        <v>651012</v>
      </c>
      <c r="I26" s="20">
        <v>658140</v>
      </c>
      <c r="J26" s="21">
        <f t="shared" si="4"/>
        <v>0.98916947761874374</v>
      </c>
      <c r="K26" s="20">
        <v>575047</v>
      </c>
      <c r="L26" s="20">
        <v>653840</v>
      </c>
      <c r="M26" s="21">
        <f t="shared" si="5"/>
        <v>0.87949192462987891</v>
      </c>
      <c r="N26" s="20">
        <v>1245697</v>
      </c>
      <c r="O26" s="20">
        <v>1327140</v>
      </c>
      <c r="P26" s="21">
        <f t="shared" si="6"/>
        <v>0.93863269888632694</v>
      </c>
      <c r="Q26" s="20">
        <v>1211129</v>
      </c>
      <c r="R26" s="20">
        <v>1242480</v>
      </c>
      <c r="S26" s="21">
        <f t="shared" si="7"/>
        <v>0.974767400682506</v>
      </c>
      <c r="T26" s="20">
        <v>776314</v>
      </c>
      <c r="U26" s="20">
        <v>796675</v>
      </c>
      <c r="V26" s="21">
        <f t="shared" si="8"/>
        <v>0.9744425267518122</v>
      </c>
    </row>
    <row r="28" spans="1:22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8"/>
      <c r="P28" s="10"/>
      <c r="Q28" s="5"/>
      <c r="R28" s="8"/>
      <c r="S28" s="10"/>
      <c r="T28" s="5"/>
      <c r="U28" s="8"/>
      <c r="V28" s="10"/>
    </row>
    <row r="29" spans="1:22" x14ac:dyDescent="0.2">
      <c r="A29" s="3" t="str">
        <f>Ethnicity!A29</f>
        <v xml:space="preserve">           Population is based on projections provided by Stats NZ in Nov 2019. </v>
      </c>
    </row>
    <row r="31" spans="1:22" x14ac:dyDescent="0.2">
      <c r="B31" s="5"/>
    </row>
  </sheetData>
  <pageMargins left="0.31496062992125984" right="0.31496062992125984" top="0.55118110236220474" bottom="0.35433070866141736" header="0.31496062992125984" footer="0.31496062992125984"/>
  <pageSetup paperSize="9" scale="63" orientation="landscape" r:id="rId1"/>
  <rowBreaks count="2" manualBreakCount="2">
    <brk id="27" max="16383" man="1"/>
    <brk id="53" max="16383" man="1"/>
  </rowBreaks>
  <ignoredErrors>
    <ignoredError sqref="A1:XFD5 A27:XFD28 D6:D25 G6:G25 J6:J25 M6:M25 P6:P25 S6:S25 V6:XFD25 B30:XFD30 B29:XFD29 D26 A33:XFD34 C31:XFD31 G26 J26 M26 P26 S26 V26:XFD26 C32:XFD32 A36:XFD1048576 B35:XFD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4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/>
    </sheetView>
  </sheetViews>
  <sheetFormatPr defaultColWidth="9.140625" defaultRowHeight="12" x14ac:dyDescent="0.2"/>
  <cols>
    <col min="1" max="1" width="27.7109375" style="3" customWidth="1"/>
    <col min="2" max="19" width="9.42578125" style="3" customWidth="1"/>
    <col min="20" max="20" width="3.42578125" style="3" customWidth="1"/>
    <col min="21" max="16384" width="9.140625" style="3"/>
  </cols>
  <sheetData>
    <row r="1" spans="1:22" ht="15" x14ac:dyDescent="0.2">
      <c r="A1" s="24" t="str">
        <f>SUBSTITUTE(Ethnicity!A1,"Ethnicity","Deprivation")</f>
        <v>Access to Primary Care by Deprivation (July 2020)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x14ac:dyDescent="0.2">
      <c r="A2" s="12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2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2" ht="13.15" customHeight="1" x14ac:dyDescent="0.2">
      <c r="B4" s="14" t="s">
        <v>0</v>
      </c>
      <c r="C4" s="15"/>
      <c r="D4" s="15"/>
      <c r="E4" s="14" t="s">
        <v>34</v>
      </c>
      <c r="F4" s="15"/>
      <c r="G4" s="15"/>
      <c r="H4" s="14" t="s">
        <v>35</v>
      </c>
      <c r="I4" s="15"/>
      <c r="J4" s="15"/>
      <c r="K4" s="14" t="s">
        <v>36</v>
      </c>
      <c r="L4" s="15"/>
      <c r="M4" s="15"/>
      <c r="N4" s="14" t="s">
        <v>37</v>
      </c>
      <c r="O4" s="15"/>
      <c r="P4" s="15"/>
      <c r="Q4" s="14" t="s">
        <v>46</v>
      </c>
      <c r="R4" s="15"/>
      <c r="S4" s="15"/>
    </row>
    <row r="5" spans="1:22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  <c r="K5" s="17" t="s">
        <v>25</v>
      </c>
      <c r="L5" s="17" t="s">
        <v>22</v>
      </c>
      <c r="M5" s="18" t="s">
        <v>3</v>
      </c>
      <c r="N5" s="17" t="s">
        <v>25</v>
      </c>
      <c r="O5" s="17" t="s">
        <v>22</v>
      </c>
      <c r="P5" s="18" t="s">
        <v>3</v>
      </c>
      <c r="Q5" s="17" t="s">
        <v>25</v>
      </c>
      <c r="R5" s="17" t="s">
        <v>22</v>
      </c>
      <c r="S5" s="18" t="s">
        <v>3</v>
      </c>
    </row>
    <row r="6" spans="1:22" ht="13.15" customHeight="1" x14ac:dyDescent="0.2">
      <c r="A6" s="13" t="s">
        <v>4</v>
      </c>
      <c r="B6" s="1">
        <f>Ethnicity!B6</f>
        <v>463074</v>
      </c>
      <c r="C6" s="1">
        <f>F6+I6+L6+O6+R6</f>
        <v>490979.99999999994</v>
      </c>
      <c r="D6" s="22">
        <f>IF(B6=0,"",B6/C6)</f>
        <v>0.94316265428327029</v>
      </c>
      <c r="E6" s="1">
        <v>106436</v>
      </c>
      <c r="F6" s="25">
        <v>111828.12254776775</v>
      </c>
      <c r="G6" s="22">
        <f>IF(E6=0,"",E6/F6)</f>
        <v>0.95178205244870773</v>
      </c>
      <c r="H6" s="1">
        <v>100955</v>
      </c>
      <c r="I6" s="25">
        <v>108765.78542662875</v>
      </c>
      <c r="J6" s="22">
        <f>IF(H6=0,"",H6/I6)</f>
        <v>0.92818710961364093</v>
      </c>
      <c r="K6" s="1">
        <v>87145</v>
      </c>
      <c r="L6" s="25">
        <v>94438.876749312185</v>
      </c>
      <c r="M6" s="22">
        <f>IF(K6=0,"",K6/L6)</f>
        <v>0.9227661636777641</v>
      </c>
      <c r="N6" s="1">
        <v>78126</v>
      </c>
      <c r="O6" s="25">
        <v>85842.197095870855</v>
      </c>
      <c r="P6" s="22">
        <f>IF(N6=0,"",N6/O6)</f>
        <v>0.91011184059917294</v>
      </c>
      <c r="Q6" s="1">
        <v>80700</v>
      </c>
      <c r="R6" s="25">
        <v>90105.018180420448</v>
      </c>
      <c r="S6" s="22">
        <f>IF(Q6=0,"",Q6/R6)</f>
        <v>0.89562159388738538</v>
      </c>
      <c r="U6" s="5"/>
      <c r="V6" s="5"/>
    </row>
    <row r="7" spans="1:22" ht="13.15" customHeight="1" x14ac:dyDescent="0.2">
      <c r="A7" s="13" t="s">
        <v>5</v>
      </c>
      <c r="B7" s="1">
        <f>Ethnicity!B7</f>
        <v>245410</v>
      </c>
      <c r="C7" s="1">
        <f t="shared" ref="C7:C25" si="0">F7+I7+L7+O7+R7</f>
        <v>257309.99999999997</v>
      </c>
      <c r="D7" s="22">
        <f t="shared" ref="D7:D26" si="1">IF(B7=0,"",B7/C7)</f>
        <v>0.95375228323811756</v>
      </c>
      <c r="E7" s="1">
        <v>35511</v>
      </c>
      <c r="F7" s="25">
        <v>31362.41014055636</v>
      </c>
      <c r="G7" s="22">
        <f t="shared" ref="G7:G26" si="2">IF(E7=0,"",E7/F7)</f>
        <v>1.1322790512862684</v>
      </c>
      <c r="H7" s="1">
        <v>41797</v>
      </c>
      <c r="I7" s="25">
        <v>44907.946252134789</v>
      </c>
      <c r="J7" s="22">
        <f t="shared" ref="J7:J26" si="3">IF(H7=0,"",H7/I7)</f>
        <v>0.93072615178907447</v>
      </c>
      <c r="K7" s="1">
        <v>54463</v>
      </c>
      <c r="L7" s="25">
        <v>56925.753080005597</v>
      </c>
      <c r="M7" s="22">
        <f t="shared" ref="M7:M26" si="4">IF(K7=0,"",K7/L7)</f>
        <v>0.95673745279145717</v>
      </c>
      <c r="N7" s="1">
        <v>52965</v>
      </c>
      <c r="O7" s="25">
        <v>59531.573590502048</v>
      </c>
      <c r="P7" s="22">
        <f t="shared" ref="P7:P26" si="5">IF(N7=0,"",N7/O7)</f>
        <v>0.88969595133380264</v>
      </c>
      <c r="Q7" s="1">
        <v>53467</v>
      </c>
      <c r="R7" s="25">
        <v>64582.316936801195</v>
      </c>
      <c r="S7" s="22">
        <f t="shared" ref="S7:S26" si="6">IF(Q7=0,"",Q7/R7)</f>
        <v>0.82788915814713815</v>
      </c>
      <c r="U7" s="5"/>
      <c r="V7" s="5"/>
    </row>
    <row r="8" spans="1:22" ht="13.15" customHeight="1" x14ac:dyDescent="0.2">
      <c r="A8" s="13" t="s">
        <v>6</v>
      </c>
      <c r="B8" s="1">
        <f>Ethnicity!B8</f>
        <v>543257</v>
      </c>
      <c r="C8" s="1">
        <f t="shared" si="0"/>
        <v>574840</v>
      </c>
      <c r="D8" s="22">
        <f t="shared" si="1"/>
        <v>0.94505775520144741</v>
      </c>
      <c r="E8" s="1">
        <v>184161</v>
      </c>
      <c r="F8" s="25">
        <v>175854.22695035045</v>
      </c>
      <c r="G8" s="22">
        <f t="shared" si="2"/>
        <v>1.0472366982227548</v>
      </c>
      <c r="H8" s="1">
        <v>115754</v>
      </c>
      <c r="I8" s="25">
        <v>127893.43933478456</v>
      </c>
      <c r="J8" s="22">
        <f t="shared" si="3"/>
        <v>0.90508161014415012</v>
      </c>
      <c r="K8" s="1">
        <v>96473</v>
      </c>
      <c r="L8" s="25">
        <v>114580.82902601187</v>
      </c>
      <c r="M8" s="22">
        <f t="shared" si="4"/>
        <v>0.8419645836049845</v>
      </c>
      <c r="N8" s="1">
        <v>83312</v>
      </c>
      <c r="O8" s="25">
        <v>101857.35158415823</v>
      </c>
      <c r="P8" s="22">
        <f t="shared" si="5"/>
        <v>0.81792819766342162</v>
      </c>
      <c r="Q8" s="1">
        <v>46488</v>
      </c>
      <c r="R8" s="25">
        <v>54654.153104694895</v>
      </c>
      <c r="S8" s="22">
        <f t="shared" si="6"/>
        <v>0.85058494842922727</v>
      </c>
      <c r="U8" s="5"/>
      <c r="V8" s="5"/>
    </row>
    <row r="9" spans="1:22" ht="13.15" customHeight="1" x14ac:dyDescent="0.2">
      <c r="A9" s="13" t="s">
        <v>43</v>
      </c>
      <c r="B9" s="1">
        <f>Ethnicity!B9</f>
        <v>301124</v>
      </c>
      <c r="C9" s="1">
        <f t="shared" si="0"/>
        <v>319119.99999999994</v>
      </c>
      <c r="D9" s="22">
        <f t="shared" si="1"/>
        <v>0.943607420406117</v>
      </c>
      <c r="E9" s="1">
        <v>96775</v>
      </c>
      <c r="F9" s="25">
        <v>100449.66178119901</v>
      </c>
      <c r="G9" s="22">
        <f t="shared" si="2"/>
        <v>0.96341787800935341</v>
      </c>
      <c r="H9" s="1">
        <v>70391</v>
      </c>
      <c r="I9" s="25">
        <v>74909.180722826481</v>
      </c>
      <c r="J9" s="22">
        <f t="shared" si="3"/>
        <v>0.93968455295827724</v>
      </c>
      <c r="K9" s="1">
        <v>51441</v>
      </c>
      <c r="L9" s="25">
        <v>57476.53107655792</v>
      </c>
      <c r="M9" s="22">
        <f t="shared" si="4"/>
        <v>0.89499138233449271</v>
      </c>
      <c r="N9" s="1">
        <v>39608</v>
      </c>
      <c r="O9" s="25">
        <v>46820.694229238507</v>
      </c>
      <c r="P9" s="22">
        <f t="shared" si="5"/>
        <v>0.84595072012549666</v>
      </c>
      <c r="Q9" s="1">
        <v>35702</v>
      </c>
      <c r="R9" s="25">
        <v>39463.932190178035</v>
      </c>
      <c r="S9" s="22">
        <f t="shared" si="6"/>
        <v>0.90467416748921126</v>
      </c>
      <c r="U9" s="5"/>
      <c r="V9" s="5"/>
    </row>
    <row r="10" spans="1:22" ht="13.15" customHeight="1" x14ac:dyDescent="0.2">
      <c r="A10" s="13" t="s">
        <v>7</v>
      </c>
      <c r="B10" s="1">
        <f>Ethnicity!B10</f>
        <v>566987</v>
      </c>
      <c r="C10" s="1">
        <f t="shared" si="0"/>
        <v>574260</v>
      </c>
      <c r="D10" s="22">
        <f t="shared" si="1"/>
        <v>0.9873350050499774</v>
      </c>
      <c r="E10" s="1">
        <v>95861</v>
      </c>
      <c r="F10" s="25">
        <v>100182.54105103313</v>
      </c>
      <c r="G10" s="22">
        <f t="shared" si="2"/>
        <v>0.9568633316175148</v>
      </c>
      <c r="H10" s="1">
        <v>91513</v>
      </c>
      <c r="I10" s="25">
        <v>94769.166394300642</v>
      </c>
      <c r="J10" s="22">
        <f t="shared" si="3"/>
        <v>0.96564107801948051</v>
      </c>
      <c r="K10" s="1">
        <v>74671</v>
      </c>
      <c r="L10" s="25">
        <v>79953.999463557804</v>
      </c>
      <c r="M10" s="22">
        <f t="shared" si="4"/>
        <v>0.93392451285734945</v>
      </c>
      <c r="N10" s="1">
        <v>88303</v>
      </c>
      <c r="O10" s="25">
        <v>89377.989235386034</v>
      </c>
      <c r="P10" s="22">
        <f t="shared" si="5"/>
        <v>0.98797255068521472</v>
      </c>
      <c r="Q10" s="1">
        <v>199121</v>
      </c>
      <c r="R10" s="25">
        <v>209976.30385572242</v>
      </c>
      <c r="S10" s="22">
        <f t="shared" si="6"/>
        <v>0.94830224336560731</v>
      </c>
      <c r="U10" s="5"/>
      <c r="V10" s="5"/>
    </row>
    <row r="11" spans="1:22" ht="13.15" customHeight="1" x14ac:dyDescent="0.2">
      <c r="A11" s="13" t="s">
        <v>44</v>
      </c>
      <c r="B11" s="1">
        <f>Ethnicity!B11</f>
        <v>166507</v>
      </c>
      <c r="C11" s="1">
        <f t="shared" si="0"/>
        <v>175470</v>
      </c>
      <c r="D11" s="22">
        <f t="shared" si="1"/>
        <v>0.94892004331224711</v>
      </c>
      <c r="E11" s="1">
        <v>25891</v>
      </c>
      <c r="F11" s="25">
        <v>25589.346355202186</v>
      </c>
      <c r="G11" s="22">
        <f t="shared" si="2"/>
        <v>1.0117882512749876</v>
      </c>
      <c r="H11" s="1">
        <v>23151</v>
      </c>
      <c r="I11" s="25">
        <v>24387.908508626831</v>
      </c>
      <c r="J11" s="22">
        <f t="shared" si="3"/>
        <v>0.94928189482959169</v>
      </c>
      <c r="K11" s="1">
        <v>30543</v>
      </c>
      <c r="L11" s="25">
        <v>33951.759354856636</v>
      </c>
      <c r="M11" s="22">
        <f t="shared" si="4"/>
        <v>0.89959992001507194</v>
      </c>
      <c r="N11" s="1">
        <v>37878</v>
      </c>
      <c r="O11" s="25">
        <v>42018.152003274503</v>
      </c>
      <c r="P11" s="22">
        <f t="shared" si="5"/>
        <v>0.90146753710272987</v>
      </c>
      <c r="Q11" s="1">
        <v>45452</v>
      </c>
      <c r="R11" s="25">
        <v>49522.833778039843</v>
      </c>
      <c r="S11" s="22">
        <f t="shared" si="6"/>
        <v>0.9177988522166316</v>
      </c>
      <c r="U11" s="5"/>
      <c r="V11" s="5"/>
    </row>
    <row r="12" spans="1:22" ht="13.15" customHeight="1" x14ac:dyDescent="0.2">
      <c r="A12" s="13" t="s">
        <v>8</v>
      </c>
      <c r="B12" s="1">
        <f>Ethnicity!B12</f>
        <v>150550</v>
      </c>
      <c r="C12" s="1">
        <f t="shared" si="0"/>
        <v>156210</v>
      </c>
      <c r="D12" s="22">
        <f t="shared" si="1"/>
        <v>0.96376672428141608</v>
      </c>
      <c r="E12" s="1">
        <v>34105</v>
      </c>
      <c r="F12" s="25">
        <v>35243.925217273347</v>
      </c>
      <c r="G12" s="22">
        <f t="shared" si="2"/>
        <v>0.96768449568962456</v>
      </c>
      <c r="H12" s="1">
        <v>26975</v>
      </c>
      <c r="I12" s="25">
        <v>27620.052018874117</v>
      </c>
      <c r="J12" s="22">
        <f t="shared" si="3"/>
        <v>0.97664551759593643</v>
      </c>
      <c r="K12" s="1">
        <v>27461</v>
      </c>
      <c r="L12" s="25">
        <v>29814.913732449211</v>
      </c>
      <c r="M12" s="22">
        <f t="shared" si="4"/>
        <v>0.92104911811677259</v>
      </c>
      <c r="N12" s="1">
        <v>30445</v>
      </c>
      <c r="O12" s="25">
        <v>32519.520909170438</v>
      </c>
      <c r="P12" s="22">
        <f t="shared" si="5"/>
        <v>0.93620690430942277</v>
      </c>
      <c r="Q12" s="1">
        <v>29174</v>
      </c>
      <c r="R12" s="25">
        <v>31011.588122232883</v>
      </c>
      <c r="S12" s="22">
        <f t="shared" si="6"/>
        <v>0.94074511389129811</v>
      </c>
      <c r="U12" s="5"/>
      <c r="V12" s="5"/>
    </row>
    <row r="13" spans="1:22" ht="13.15" customHeight="1" x14ac:dyDescent="0.2">
      <c r="A13" s="13" t="s">
        <v>9</v>
      </c>
      <c r="B13" s="1">
        <f>Ethnicity!B13</f>
        <v>109089</v>
      </c>
      <c r="C13" s="1">
        <f t="shared" si="0"/>
        <v>115889.99999999999</v>
      </c>
      <c r="D13" s="22">
        <f t="shared" si="1"/>
        <v>0.94131504012425593</v>
      </c>
      <c r="E13" s="1">
        <v>12426</v>
      </c>
      <c r="F13" s="25">
        <v>12417.632585153524</v>
      </c>
      <c r="G13" s="22">
        <f t="shared" si="2"/>
        <v>1.0006738333405418</v>
      </c>
      <c r="H13" s="1">
        <v>19036</v>
      </c>
      <c r="I13" s="25">
        <v>20904.429184537083</v>
      </c>
      <c r="J13" s="22">
        <f t="shared" si="3"/>
        <v>0.91062041598728982</v>
      </c>
      <c r="K13" s="1">
        <v>15431</v>
      </c>
      <c r="L13" s="25">
        <v>17605.251212099123</v>
      </c>
      <c r="M13" s="22">
        <f t="shared" si="4"/>
        <v>0.87649984735208553</v>
      </c>
      <c r="N13" s="1">
        <v>21563</v>
      </c>
      <c r="O13" s="25">
        <v>24488.058845103722</v>
      </c>
      <c r="P13" s="22">
        <f t="shared" si="5"/>
        <v>0.88055162462627889</v>
      </c>
      <c r="Q13" s="1">
        <v>35764</v>
      </c>
      <c r="R13" s="25">
        <v>40474.628173106539</v>
      </c>
      <c r="S13" s="22">
        <f t="shared" si="6"/>
        <v>0.88361528232057907</v>
      </c>
      <c r="U13" s="5"/>
      <c r="V13" s="5"/>
    </row>
    <row r="14" spans="1:22" ht="13.15" customHeight="1" x14ac:dyDescent="0.2">
      <c r="A14" s="13" t="s">
        <v>45</v>
      </c>
      <c r="B14" s="1">
        <f>Ethnicity!B14</f>
        <v>173020</v>
      </c>
      <c r="C14" s="1">
        <f t="shared" si="0"/>
        <v>185430</v>
      </c>
      <c r="D14" s="22">
        <f t="shared" si="1"/>
        <v>0.93307447554333167</v>
      </c>
      <c r="E14" s="1">
        <v>24195</v>
      </c>
      <c r="F14" s="25">
        <v>24368.133383258948</v>
      </c>
      <c r="G14" s="22">
        <f t="shared" si="2"/>
        <v>0.99289509046360147</v>
      </c>
      <c r="H14" s="1">
        <v>26249</v>
      </c>
      <c r="I14" s="25">
        <v>27875.231540096342</v>
      </c>
      <c r="J14" s="22">
        <f t="shared" si="3"/>
        <v>0.9416603396546811</v>
      </c>
      <c r="K14" s="1">
        <v>35160</v>
      </c>
      <c r="L14" s="25">
        <v>40348.914689464422</v>
      </c>
      <c r="M14" s="22">
        <f t="shared" si="4"/>
        <v>0.87139890305849266</v>
      </c>
      <c r="N14" s="1">
        <v>39089</v>
      </c>
      <c r="O14" s="25">
        <v>44434.241500881464</v>
      </c>
      <c r="P14" s="22">
        <f t="shared" si="5"/>
        <v>0.87970445043434742</v>
      </c>
      <c r="Q14" s="1">
        <v>43327</v>
      </c>
      <c r="R14" s="25">
        <v>48403.478886298835</v>
      </c>
      <c r="S14" s="22">
        <f t="shared" si="6"/>
        <v>0.89512161102668608</v>
      </c>
      <c r="U14" s="5"/>
      <c r="V14" s="5"/>
    </row>
    <row r="15" spans="1:22" ht="13.15" customHeight="1" x14ac:dyDescent="0.2">
      <c r="A15" s="13" t="s">
        <v>10</v>
      </c>
      <c r="B15" s="1">
        <f>Ethnicity!B15</f>
        <v>151966</v>
      </c>
      <c r="C15" s="1">
        <f t="shared" si="0"/>
        <v>158570.00000000003</v>
      </c>
      <c r="D15" s="22">
        <f t="shared" si="1"/>
        <v>0.95835277795295437</v>
      </c>
      <c r="E15" s="1">
        <v>28751</v>
      </c>
      <c r="F15" s="25">
        <v>28018.173565054924</v>
      </c>
      <c r="G15" s="22">
        <f t="shared" si="2"/>
        <v>1.0261553963624195</v>
      </c>
      <c r="H15" s="1">
        <v>35341</v>
      </c>
      <c r="I15" s="25">
        <v>38315.273834915672</v>
      </c>
      <c r="J15" s="22">
        <f t="shared" si="3"/>
        <v>0.92237367667707237</v>
      </c>
      <c r="K15" s="1">
        <v>38305</v>
      </c>
      <c r="L15" s="25">
        <v>41950.068818875479</v>
      </c>
      <c r="M15" s="22">
        <f t="shared" si="4"/>
        <v>0.91310934829181079</v>
      </c>
      <c r="N15" s="1">
        <v>31717</v>
      </c>
      <c r="O15" s="25">
        <v>35947.814812983357</v>
      </c>
      <c r="P15" s="22">
        <f t="shared" si="5"/>
        <v>0.8823067595347881</v>
      </c>
      <c r="Q15" s="1">
        <v>12592</v>
      </c>
      <c r="R15" s="25">
        <v>14338.668968170579</v>
      </c>
      <c r="S15" s="22">
        <f t="shared" si="6"/>
        <v>0.87818472048919682</v>
      </c>
      <c r="U15" s="5"/>
      <c r="V15" s="5"/>
    </row>
    <row r="16" spans="1:22" ht="13.15" customHeight="1" x14ac:dyDescent="0.2">
      <c r="A16" s="13" t="s">
        <v>11</v>
      </c>
      <c r="B16" s="1">
        <f>Ethnicity!B16</f>
        <v>185200</v>
      </c>
      <c r="C16" s="1">
        <f t="shared" si="0"/>
        <v>192030</v>
      </c>
      <c r="D16" s="22">
        <f t="shared" si="1"/>
        <v>0.96443264073321877</v>
      </c>
      <c r="E16" s="1">
        <v>12301</v>
      </c>
      <c r="F16" s="25">
        <v>12198.417339234606</v>
      </c>
      <c r="G16" s="22">
        <f t="shared" si="2"/>
        <v>1.0084095057508362</v>
      </c>
      <c r="H16" s="1">
        <v>21904</v>
      </c>
      <c r="I16" s="25">
        <v>22495.410850938515</v>
      </c>
      <c r="J16" s="22">
        <f t="shared" si="3"/>
        <v>0.97370971106696447</v>
      </c>
      <c r="K16" s="1">
        <v>32960</v>
      </c>
      <c r="L16" s="25">
        <v>35494.416870836074</v>
      </c>
      <c r="M16" s="22">
        <f t="shared" si="4"/>
        <v>0.92859674579078733</v>
      </c>
      <c r="N16" s="1">
        <v>45710</v>
      </c>
      <c r="O16" s="25">
        <v>48212.953068703377</v>
      </c>
      <c r="P16" s="22">
        <f t="shared" si="5"/>
        <v>0.94808546439508334</v>
      </c>
      <c r="Q16" s="1">
        <v>65648</v>
      </c>
      <c r="R16" s="25">
        <v>73628.801870287425</v>
      </c>
      <c r="S16" s="22">
        <f t="shared" si="6"/>
        <v>0.89160760914801684</v>
      </c>
      <c r="U16" s="5"/>
      <c r="V16" s="5"/>
    </row>
    <row r="17" spans="1:22" ht="13.15" customHeight="1" x14ac:dyDescent="0.2">
      <c r="A17" s="13" t="s">
        <v>12</v>
      </c>
      <c r="B17" s="1">
        <f>Ethnicity!B17</f>
        <v>59529</v>
      </c>
      <c r="C17" s="1">
        <f t="shared" si="0"/>
        <v>61700</v>
      </c>
      <c r="D17" s="22">
        <f t="shared" si="1"/>
        <v>0.96481361426256074</v>
      </c>
      <c r="E17" s="1">
        <v>11341</v>
      </c>
      <c r="F17" s="25">
        <v>10845.153433138172</v>
      </c>
      <c r="G17" s="22">
        <f t="shared" si="2"/>
        <v>1.0457205672486598</v>
      </c>
      <c r="H17" s="1">
        <v>14466</v>
      </c>
      <c r="I17" s="25">
        <v>14816.118993627579</v>
      </c>
      <c r="J17" s="22">
        <f t="shared" si="3"/>
        <v>0.9763690482117372</v>
      </c>
      <c r="K17" s="1">
        <v>15129</v>
      </c>
      <c r="L17" s="25">
        <v>16197.587227889415</v>
      </c>
      <c r="M17" s="22">
        <f t="shared" si="4"/>
        <v>0.93402799979681572</v>
      </c>
      <c r="N17" s="1">
        <v>12873</v>
      </c>
      <c r="O17" s="25">
        <v>13983.251051063635</v>
      </c>
      <c r="P17" s="22">
        <f t="shared" si="5"/>
        <v>0.920601364660532</v>
      </c>
      <c r="Q17" s="1">
        <v>5227</v>
      </c>
      <c r="R17" s="25">
        <v>5857.8892942811981</v>
      </c>
      <c r="S17" s="22">
        <f t="shared" si="6"/>
        <v>0.89230091888265828</v>
      </c>
      <c r="U17" s="5"/>
      <c r="V17" s="5"/>
    </row>
    <row r="18" spans="1:22" ht="13.15" customHeight="1" x14ac:dyDescent="0.2">
      <c r="A18" s="13" t="s">
        <v>13</v>
      </c>
      <c r="B18" s="1">
        <f>Ethnicity!B18</f>
        <v>320740</v>
      </c>
      <c r="C18" s="1">
        <f t="shared" si="0"/>
        <v>343360</v>
      </c>
      <c r="D18" s="22">
        <f t="shared" si="1"/>
        <v>0.9341216216216216</v>
      </c>
      <c r="E18" s="1">
        <v>84294</v>
      </c>
      <c r="F18" s="25">
        <v>80206.4006156096</v>
      </c>
      <c r="G18" s="22">
        <f t="shared" si="2"/>
        <v>1.0509635060670568</v>
      </c>
      <c r="H18" s="1">
        <v>74511</v>
      </c>
      <c r="I18" s="25">
        <v>82032.187962402983</v>
      </c>
      <c r="J18" s="22">
        <f t="shared" si="3"/>
        <v>0.90831418557493437</v>
      </c>
      <c r="K18" s="1">
        <v>62696</v>
      </c>
      <c r="L18" s="25">
        <v>71533.606377974909</v>
      </c>
      <c r="M18" s="22">
        <f t="shared" si="4"/>
        <v>0.8764551820401999</v>
      </c>
      <c r="N18" s="1">
        <v>59124</v>
      </c>
      <c r="O18" s="25">
        <v>68747.32524363001</v>
      </c>
      <c r="P18" s="22">
        <f t="shared" si="5"/>
        <v>0.860018914051908</v>
      </c>
      <c r="Q18" s="1">
        <v>32824</v>
      </c>
      <c r="R18" s="25">
        <v>40840.47980038252</v>
      </c>
      <c r="S18" s="22">
        <f t="shared" si="6"/>
        <v>0.80371239908137815</v>
      </c>
      <c r="U18" s="5"/>
      <c r="V18" s="5"/>
    </row>
    <row r="19" spans="1:22" ht="13.15" customHeight="1" x14ac:dyDescent="0.2">
      <c r="A19" s="13" t="s">
        <v>14</v>
      </c>
      <c r="B19" s="1">
        <f>Ethnicity!B19</f>
        <v>49188</v>
      </c>
      <c r="C19" s="1">
        <f t="shared" si="0"/>
        <v>49635</v>
      </c>
      <c r="D19" s="22">
        <f t="shared" si="1"/>
        <v>0.99099425808401331</v>
      </c>
      <c r="E19" s="1">
        <v>5492</v>
      </c>
      <c r="F19" s="25">
        <v>4646.2796373717429</v>
      </c>
      <c r="G19" s="22">
        <f t="shared" si="2"/>
        <v>1.1820209777788266</v>
      </c>
      <c r="H19" s="1">
        <v>4892</v>
      </c>
      <c r="I19" s="25">
        <v>4785.3646169547883</v>
      </c>
      <c r="J19" s="22">
        <f t="shared" si="3"/>
        <v>1.0222836484951214</v>
      </c>
      <c r="K19" s="1">
        <v>5343</v>
      </c>
      <c r="L19" s="25">
        <v>5550.064410506111</v>
      </c>
      <c r="M19" s="22">
        <f t="shared" si="4"/>
        <v>0.96269153018942555</v>
      </c>
      <c r="N19" s="1">
        <v>9786</v>
      </c>
      <c r="O19" s="25">
        <v>10267.026058952466</v>
      </c>
      <c r="P19" s="22">
        <f t="shared" si="5"/>
        <v>0.95314845251288427</v>
      </c>
      <c r="Q19" s="1">
        <v>22203</v>
      </c>
      <c r="R19" s="25">
        <v>24386.265276214894</v>
      </c>
      <c r="S19" s="22">
        <f t="shared" si="6"/>
        <v>0.91047151946040961</v>
      </c>
      <c r="U19" s="5"/>
      <c r="V19" s="5"/>
    </row>
    <row r="20" spans="1:22" ht="13.15" customHeight="1" x14ac:dyDescent="0.2">
      <c r="A20" s="13" t="s">
        <v>15</v>
      </c>
      <c r="B20" s="1">
        <f>Ethnicity!B20</f>
        <v>117039</v>
      </c>
      <c r="C20" s="1">
        <f t="shared" si="0"/>
        <v>123960</v>
      </c>
      <c r="D20" s="22">
        <f t="shared" si="1"/>
        <v>0.94416747337850915</v>
      </c>
      <c r="E20" s="1">
        <v>17098</v>
      </c>
      <c r="F20" s="25">
        <v>16096.80959279494</v>
      </c>
      <c r="G20" s="22">
        <f t="shared" si="2"/>
        <v>1.0621980648670406</v>
      </c>
      <c r="H20" s="1">
        <v>25163</v>
      </c>
      <c r="I20" s="25">
        <v>27447.338465705616</v>
      </c>
      <c r="J20" s="22">
        <f t="shared" si="3"/>
        <v>0.91677377139645766</v>
      </c>
      <c r="K20" s="1">
        <v>24724</v>
      </c>
      <c r="L20" s="25">
        <v>29366.580712254021</v>
      </c>
      <c r="M20" s="22">
        <f t="shared" si="4"/>
        <v>0.84190938816663885</v>
      </c>
      <c r="N20" s="1">
        <v>26378</v>
      </c>
      <c r="O20" s="25">
        <v>31690.881687716032</v>
      </c>
      <c r="P20" s="22">
        <f t="shared" si="5"/>
        <v>0.83235298594499496</v>
      </c>
      <c r="Q20" s="1">
        <v>16204</v>
      </c>
      <c r="R20" s="25">
        <v>19358.389541529388</v>
      </c>
      <c r="S20" s="22">
        <f t="shared" si="6"/>
        <v>0.83705310120130072</v>
      </c>
      <c r="U20" s="5"/>
      <c r="V20" s="5"/>
    </row>
    <row r="21" spans="1:22" ht="13.15" customHeight="1" x14ac:dyDescent="0.2">
      <c r="A21" s="13" t="s">
        <v>16</v>
      </c>
      <c r="B21" s="1">
        <f>Ethnicity!B21</f>
        <v>412044</v>
      </c>
      <c r="C21" s="1">
        <f t="shared" si="0"/>
        <v>432940</v>
      </c>
      <c r="D21" s="22">
        <f t="shared" si="1"/>
        <v>0.95173465145285718</v>
      </c>
      <c r="E21" s="1">
        <v>65855</v>
      </c>
      <c r="F21" s="25">
        <v>62767.210206014614</v>
      </c>
      <c r="G21" s="22">
        <f t="shared" si="2"/>
        <v>1.0491943131429713</v>
      </c>
      <c r="H21" s="1">
        <v>60737</v>
      </c>
      <c r="I21" s="25">
        <v>66015.953625839218</v>
      </c>
      <c r="J21" s="22">
        <f t="shared" si="3"/>
        <v>0.92003518337765877</v>
      </c>
      <c r="K21" s="1">
        <v>80726</v>
      </c>
      <c r="L21" s="25">
        <v>88771.775385671106</v>
      </c>
      <c r="M21" s="22">
        <f t="shared" si="4"/>
        <v>0.90936561366812774</v>
      </c>
      <c r="N21" s="1">
        <v>92752</v>
      </c>
      <c r="O21" s="25">
        <v>105033.68547565672</v>
      </c>
      <c r="P21" s="22">
        <f t="shared" si="5"/>
        <v>0.88306907998098194</v>
      </c>
      <c r="Q21" s="1">
        <v>97616</v>
      </c>
      <c r="R21" s="25">
        <v>110351.37530681834</v>
      </c>
      <c r="S21" s="22">
        <f t="shared" si="6"/>
        <v>0.88459250941450251</v>
      </c>
      <c r="U21" s="5"/>
      <c r="V21" s="5"/>
    </row>
    <row r="22" spans="1:22" ht="13.15" customHeight="1" x14ac:dyDescent="0.2">
      <c r="A22" s="13" t="s">
        <v>17</v>
      </c>
      <c r="B22" s="1">
        <f>Ethnicity!B22</f>
        <v>47022</v>
      </c>
      <c r="C22" s="1">
        <f t="shared" si="0"/>
        <v>48270</v>
      </c>
      <c r="D22" s="22">
        <f t="shared" si="1"/>
        <v>0.97414543194530767</v>
      </c>
      <c r="E22" s="1">
        <v>7266</v>
      </c>
      <c r="F22" s="25">
        <v>7135.8646402038021</v>
      </c>
      <c r="G22" s="22">
        <f t="shared" si="2"/>
        <v>1.0182368032968294</v>
      </c>
      <c r="H22" s="1">
        <v>9736</v>
      </c>
      <c r="I22" s="25">
        <v>9904.251403501039</v>
      </c>
      <c r="J22" s="22">
        <f t="shared" si="3"/>
        <v>0.9830122038863468</v>
      </c>
      <c r="K22" s="1">
        <v>7959</v>
      </c>
      <c r="L22" s="25">
        <v>8158.9724967351685</v>
      </c>
      <c r="M22" s="22">
        <f t="shared" si="4"/>
        <v>0.97549048034967789</v>
      </c>
      <c r="N22" s="1">
        <v>12086</v>
      </c>
      <c r="O22" s="25">
        <v>13148.979458982951</v>
      </c>
      <c r="P22" s="22">
        <f t="shared" si="5"/>
        <v>0.91915878625418657</v>
      </c>
      <c r="Q22" s="1">
        <v>9051</v>
      </c>
      <c r="R22" s="25">
        <v>9921.9320005770423</v>
      </c>
      <c r="S22" s="22">
        <f t="shared" si="6"/>
        <v>0.91222153099553693</v>
      </c>
      <c r="U22" s="5"/>
      <c r="V22" s="5"/>
    </row>
    <row r="23" spans="1:22" ht="13.15" customHeight="1" x14ac:dyDescent="0.2">
      <c r="A23" s="13" t="s">
        <v>18</v>
      </c>
      <c r="B23" s="1">
        <f>Ethnicity!B23</f>
        <v>599650</v>
      </c>
      <c r="C23" s="1">
        <f t="shared" si="0"/>
        <v>623910</v>
      </c>
      <c r="D23" s="22">
        <f t="shared" si="1"/>
        <v>0.96111618662948184</v>
      </c>
      <c r="E23" s="1">
        <v>157289</v>
      </c>
      <c r="F23" s="25">
        <v>163072.89124478339</v>
      </c>
      <c r="G23" s="22">
        <f t="shared" si="2"/>
        <v>0.96453186547050684</v>
      </c>
      <c r="H23" s="1">
        <v>158028</v>
      </c>
      <c r="I23" s="25">
        <v>166125.74644981403</v>
      </c>
      <c r="J23" s="22">
        <f t="shared" si="3"/>
        <v>0.95125531940191865</v>
      </c>
      <c r="K23" s="1">
        <v>130421</v>
      </c>
      <c r="L23" s="25">
        <v>139508.55916231486</v>
      </c>
      <c r="M23" s="22">
        <f t="shared" si="4"/>
        <v>0.93486020343926202</v>
      </c>
      <c r="N23" s="1">
        <v>94794</v>
      </c>
      <c r="O23" s="25">
        <v>103541.07653915999</v>
      </c>
      <c r="P23" s="22">
        <f t="shared" si="5"/>
        <v>0.9155207108953346</v>
      </c>
      <c r="Q23" s="1">
        <v>46970</v>
      </c>
      <c r="R23" s="25">
        <v>51661.726603927797</v>
      </c>
      <c r="S23" s="22">
        <f t="shared" si="6"/>
        <v>0.90918370499117063</v>
      </c>
      <c r="U23" s="5"/>
      <c r="V23" s="5"/>
    </row>
    <row r="24" spans="1:22" ht="13.15" customHeight="1" x14ac:dyDescent="0.2">
      <c r="A24" s="13" t="s">
        <v>19</v>
      </c>
      <c r="B24" s="1">
        <f>Ethnicity!B24</f>
        <v>31173</v>
      </c>
      <c r="C24" s="1">
        <f t="shared" si="0"/>
        <v>32600</v>
      </c>
      <c r="D24" s="22">
        <f t="shared" si="1"/>
        <v>0.95622699386503063</v>
      </c>
      <c r="E24" s="1">
        <v>3258</v>
      </c>
      <c r="F24" s="25">
        <v>2854.2945458244403</v>
      </c>
      <c r="G24" s="22">
        <f t="shared" si="2"/>
        <v>1.1414379096810952</v>
      </c>
      <c r="H24" s="1">
        <v>5432</v>
      </c>
      <c r="I24" s="25">
        <v>5753.8937989485712</v>
      </c>
      <c r="J24" s="22">
        <f t="shared" si="3"/>
        <v>0.94405635380211705</v>
      </c>
      <c r="K24" s="1">
        <v>9993</v>
      </c>
      <c r="L24" s="25">
        <v>11382.163549206289</v>
      </c>
      <c r="M24" s="22">
        <f t="shared" si="4"/>
        <v>0.87795259282641747</v>
      </c>
      <c r="N24" s="1">
        <v>8050</v>
      </c>
      <c r="O24" s="25">
        <v>9183.6300330270096</v>
      </c>
      <c r="P24" s="22">
        <f t="shared" si="5"/>
        <v>0.87655970145245987</v>
      </c>
      <c r="Q24" s="1">
        <v>3088</v>
      </c>
      <c r="R24" s="25">
        <v>3426.0180729936897</v>
      </c>
      <c r="S24" s="22">
        <f t="shared" si="6"/>
        <v>0.9013379188924342</v>
      </c>
      <c r="U24" s="5"/>
      <c r="V24" s="5"/>
    </row>
    <row r="25" spans="1:22" ht="13.15" customHeight="1" x14ac:dyDescent="0.2">
      <c r="A25" s="13" t="s">
        <v>20</v>
      </c>
      <c r="B25" s="1">
        <f>Ethnicity!B25</f>
        <v>65136</v>
      </c>
      <c r="C25" s="1">
        <f t="shared" si="0"/>
        <v>68240</v>
      </c>
      <c r="D25" s="22">
        <f t="shared" si="1"/>
        <v>0.95451348182883944</v>
      </c>
      <c r="E25" s="1">
        <v>5207</v>
      </c>
      <c r="F25" s="25">
        <v>5341.2783496914499</v>
      </c>
      <c r="G25" s="22">
        <f t="shared" si="2"/>
        <v>0.97486025986659042</v>
      </c>
      <c r="H25" s="1">
        <v>6230</v>
      </c>
      <c r="I25" s="25">
        <v>6550.349456438933</v>
      </c>
      <c r="J25" s="22">
        <f t="shared" si="3"/>
        <v>0.9510942952632806</v>
      </c>
      <c r="K25" s="1">
        <v>11972</v>
      </c>
      <c r="L25" s="25">
        <v>13266.792747453172</v>
      </c>
      <c r="M25" s="22">
        <f t="shared" si="4"/>
        <v>0.90240348424062533</v>
      </c>
      <c r="N25" s="1">
        <v>16393</v>
      </c>
      <c r="O25" s="25">
        <v>17979.390295809077</v>
      </c>
      <c r="P25" s="22">
        <f t="shared" si="5"/>
        <v>0.91176617951394834</v>
      </c>
      <c r="Q25" s="1">
        <v>23676</v>
      </c>
      <c r="R25" s="25">
        <v>25102.18915060737</v>
      </c>
      <c r="S25" s="22">
        <f t="shared" si="6"/>
        <v>0.94318467038669163</v>
      </c>
      <c r="U25" s="5"/>
      <c r="V25" s="5"/>
    </row>
    <row r="26" spans="1:22" ht="13.15" customHeight="1" x14ac:dyDescent="0.2">
      <c r="A26" s="19" t="s">
        <v>21</v>
      </c>
      <c r="B26" s="20">
        <f>Ethnicity!B26</f>
        <v>4757705</v>
      </c>
      <c r="C26" s="20">
        <f>SUM(C6:C25)</f>
        <v>4984725</v>
      </c>
      <c r="D26" s="21">
        <f t="shared" si="1"/>
        <v>0.95445686572478927</v>
      </c>
      <c r="E26" s="20">
        <v>1013513</v>
      </c>
      <c r="F26" s="20">
        <v>1010478.7731815163</v>
      </c>
      <c r="G26" s="21">
        <f t="shared" si="2"/>
        <v>1.0030027615611661</v>
      </c>
      <c r="H26" s="20">
        <v>932261</v>
      </c>
      <c r="I26" s="20">
        <v>996275.02884189668</v>
      </c>
      <c r="J26" s="21">
        <f t="shared" si="3"/>
        <v>0.93574662920508134</v>
      </c>
      <c r="K26" s="20">
        <v>893016</v>
      </c>
      <c r="L26" s="20">
        <v>986277.41614403145</v>
      </c>
      <c r="M26" s="21">
        <f t="shared" si="4"/>
        <v>0.90544098991068045</v>
      </c>
      <c r="N26" s="20">
        <v>880952</v>
      </c>
      <c r="O26" s="20">
        <v>984625.79271927034</v>
      </c>
      <c r="P26" s="21">
        <f t="shared" si="5"/>
        <v>0.89470741728900749</v>
      </c>
      <c r="Q26" s="20">
        <v>904294</v>
      </c>
      <c r="R26" s="20">
        <v>1007067.9891132853</v>
      </c>
      <c r="S26" s="21">
        <f t="shared" si="6"/>
        <v>0.89794731813114537</v>
      </c>
      <c r="U26" s="5"/>
      <c r="V26" s="5"/>
    </row>
    <row r="28" spans="1:22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8"/>
      <c r="P28" s="10"/>
      <c r="Q28" s="5"/>
      <c r="R28" s="8"/>
      <c r="S28" s="10"/>
    </row>
    <row r="29" spans="1:22" x14ac:dyDescent="0.2">
      <c r="A29" s="3" t="str">
        <f>Ethnicity!A29</f>
        <v xml:space="preserve">           Population is based on projections provided by Stats NZ in Nov 2019. </v>
      </c>
    </row>
    <row r="30" spans="1:22" x14ac:dyDescent="0.2">
      <c r="A30" s="26" t="s">
        <v>47</v>
      </c>
      <c r="B30" s="23"/>
      <c r="C30" s="23"/>
      <c r="D30" s="23"/>
      <c r="E30" s="23"/>
      <c r="F30" s="23"/>
      <c r="G30" s="23"/>
      <c r="H30" s="23"/>
      <c r="I30" s="23"/>
    </row>
    <row r="33" spans="1:3" x14ac:dyDescent="0.2">
      <c r="A33" s="26"/>
      <c r="B33" s="5"/>
      <c r="C33" s="5"/>
    </row>
    <row r="34" spans="1:3" x14ac:dyDescent="0.2">
      <c r="B34" s="5"/>
    </row>
  </sheetData>
  <pageMargins left="0.31496062992125984" right="0.31496062992125984" top="0.55118110236220474" bottom="0.35433070866141736" header="0.31496062992125984" footer="0.31496062992125984"/>
  <pageSetup paperSize="9" scale="65" orientation="landscape" r:id="rId1"/>
  <rowBreaks count="2" manualBreakCount="2">
    <brk id="27" max="16383" man="1"/>
    <brk id="53" max="16383" man="1"/>
  </rowBreaks>
  <ignoredErrors>
    <ignoredError sqref="A3:XFD3 A27:T28 G6:G25 J6:J25 M6:M25 P6:P25 S7:T25 C6:D25 B31:XFD31 B30:XFD30 C26:D26 G26 J26 M26 P26 S26:T26 B1:XFD1 B2:XFD2 A5:XFD5 A4:P4 R4:XFD4 B29:P29 R29:T29 A35 B32:XFD32 S6:T6 X6:XFD6 X7:XFD25 X26:XFD26 A37:XFD1048576 B36:XFD36 X27:XFD28 X29:XFD29 A34 D34:XFD34 D35:XFD35 D33:XFD33" formula="1"/>
    <ignoredError sqref="A1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0D82E3FC07494888D7C9368DFAC697" ma:contentTypeVersion="9" ma:contentTypeDescription="Create a new document." ma:contentTypeScope="" ma:versionID="d05c2d9883ce522e9ab8ccb90f45769e">
  <xsd:schema xmlns:xsd="http://www.w3.org/2001/XMLSchema" xmlns:xs="http://www.w3.org/2001/XMLSchema" xmlns:p="http://schemas.microsoft.com/office/2006/metadata/properties" xmlns:ns3="417601d8-b133-4bfa-a841-9972946f34d2" targetNamespace="http://schemas.microsoft.com/office/2006/metadata/properties" ma:root="true" ma:fieldsID="cc91fe76acadb2d3b7f248687177a0c3" ns3:_="">
    <xsd:import namespace="417601d8-b133-4bfa-a841-9972946f34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601d8-b133-4bfa-a841-9972946f34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9C35D5-DFD7-4C10-A137-88EA8A16B0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7601d8-b133-4bfa-a841-9972946f34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487F1A-CDE5-482B-B28C-259F76A10F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1E560B-99BF-4E14-B8D7-634B38F48E81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417601d8-b133-4bfa-a841-9972946f34d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Ethnicity</vt:lpstr>
      <vt:lpstr>Gender</vt:lpstr>
      <vt:lpstr>Age</vt:lpstr>
      <vt:lpstr>Deprivation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Access to Primary Care by Ethnicity (July 2020)</dc:title>
  <dc:creator>Ministry of Health</dc:creator>
  <cp:lastModifiedBy>Ministry of Health</cp:lastModifiedBy>
  <cp:lastPrinted>2019-04-11T00:02:45Z</cp:lastPrinted>
  <dcterms:created xsi:type="dcterms:W3CDTF">2015-08-23T23:06:45Z</dcterms:created>
  <dcterms:modified xsi:type="dcterms:W3CDTF">2020-07-14T01:23:42Z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0x010100080D82E3FC07494888D7C9368DFAC697</vt:lpwstr>
  </property>
</Properties>
</file>