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mntfp\group\_Sector Capability &amp; Innovation Directorate\SCI Business Analysis\Primary Care\Projects\Tier One Statistics\2019Q4\"/>
    </mc:Choice>
  </mc:AlternateContent>
  <bookViews>
    <workbookView xWindow="120" yWindow="135" windowWidth="23880" windowHeight="9645"/>
  </bookViews>
  <sheets>
    <sheet name="Ethnicity" sheetId="1" r:id="rId1"/>
    <sheet name="Gender" sheetId="6" r:id="rId2"/>
    <sheet name="Age" sheetId="7" r:id="rId3"/>
    <sheet name="Deprivation" sheetId="8" r:id="rId4"/>
  </sheets>
  <calcPr calcId="152511"/>
</workbook>
</file>

<file path=xl/calcChain.xml><?xml version="1.0" encoding="utf-8"?>
<calcChain xmlns="http://schemas.openxmlformats.org/spreadsheetml/2006/main">
  <c r="B26" i="1" l="1"/>
  <c r="C26" i="1"/>
  <c r="C26" i="6" l="1"/>
  <c r="B26" i="6"/>
  <c r="C26" i="7"/>
  <c r="B26" i="7"/>
  <c r="C25" i="7"/>
  <c r="B25" i="7"/>
  <c r="C24" i="7"/>
  <c r="B24" i="7"/>
  <c r="C23" i="7"/>
  <c r="B23" i="7"/>
  <c r="C22" i="7"/>
  <c r="B22" i="7"/>
  <c r="C21" i="7"/>
  <c r="B21" i="7"/>
  <c r="C20" i="7"/>
  <c r="B20" i="7"/>
  <c r="C19" i="7"/>
  <c r="B19" i="7"/>
  <c r="C18" i="7"/>
  <c r="B18" i="7"/>
  <c r="C17" i="7"/>
  <c r="B17" i="7"/>
  <c r="C16" i="7"/>
  <c r="B16" i="7"/>
  <c r="C15" i="7"/>
  <c r="B15" i="7"/>
  <c r="C14" i="7"/>
  <c r="B14" i="7"/>
  <c r="C13" i="7"/>
  <c r="B13" i="7"/>
  <c r="C12" i="7"/>
  <c r="B12" i="7"/>
  <c r="C11" i="7"/>
  <c r="B11" i="7"/>
  <c r="C10" i="7"/>
  <c r="B10" i="7"/>
  <c r="C9" i="7"/>
  <c r="B9" i="7"/>
  <c r="C8" i="7"/>
  <c r="B8" i="7"/>
  <c r="C7" i="7"/>
  <c r="B7" i="7"/>
  <c r="C6" i="7"/>
  <c r="B6" i="7"/>
  <c r="B26" i="8" l="1"/>
  <c r="A29" i="8" l="1"/>
  <c r="A29" i="7"/>
  <c r="A29" i="6"/>
  <c r="B7" i="1" l="1"/>
  <c r="B7" i="8" s="1"/>
  <c r="B8" i="1"/>
  <c r="B8" i="8" s="1"/>
  <c r="B9" i="1"/>
  <c r="B9" i="8" s="1"/>
  <c r="B10" i="1"/>
  <c r="B10" i="8" s="1"/>
  <c r="B11" i="1"/>
  <c r="B11" i="8" s="1"/>
  <c r="B12" i="1"/>
  <c r="B12" i="8" s="1"/>
  <c r="B13" i="1"/>
  <c r="B13" i="8" s="1"/>
  <c r="B14" i="1"/>
  <c r="B14" i="8" s="1"/>
  <c r="B15" i="1"/>
  <c r="B15" i="8" s="1"/>
  <c r="B16" i="1"/>
  <c r="B16" i="8" s="1"/>
  <c r="B17" i="1"/>
  <c r="B17" i="8" s="1"/>
  <c r="B18" i="1"/>
  <c r="B18" i="8" s="1"/>
  <c r="B19" i="1"/>
  <c r="B19" i="8" s="1"/>
  <c r="B20" i="1"/>
  <c r="B20" i="8" s="1"/>
  <c r="B21" i="1"/>
  <c r="B21" i="8" s="1"/>
  <c r="B22" i="1"/>
  <c r="B22" i="8" s="1"/>
  <c r="B23" i="1"/>
  <c r="B23" i="8" s="1"/>
  <c r="B24" i="1"/>
  <c r="B24" i="8" s="1"/>
  <c r="B25" i="1"/>
  <c r="B25" i="8" s="1"/>
  <c r="B6" i="1"/>
  <c r="B6" i="8" s="1"/>
  <c r="C7" i="8" l="1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6" i="8"/>
  <c r="C26" i="8" l="1"/>
  <c r="D7" i="7"/>
  <c r="A1" i="8"/>
  <c r="S26" i="8"/>
  <c r="P26" i="8"/>
  <c r="M26" i="8"/>
  <c r="J26" i="8"/>
  <c r="G26" i="8"/>
  <c r="S25" i="8"/>
  <c r="P25" i="8"/>
  <c r="M25" i="8"/>
  <c r="J25" i="8"/>
  <c r="G25" i="8"/>
  <c r="D25" i="8"/>
  <c r="S24" i="8"/>
  <c r="P24" i="8"/>
  <c r="M24" i="8"/>
  <c r="J24" i="8"/>
  <c r="G24" i="8"/>
  <c r="D24" i="8"/>
  <c r="S23" i="8"/>
  <c r="P23" i="8"/>
  <c r="M23" i="8"/>
  <c r="J23" i="8"/>
  <c r="G23" i="8"/>
  <c r="D23" i="8"/>
  <c r="S22" i="8"/>
  <c r="P22" i="8"/>
  <c r="M22" i="8"/>
  <c r="J22" i="8"/>
  <c r="G22" i="8"/>
  <c r="D22" i="8"/>
  <c r="S21" i="8"/>
  <c r="P21" i="8"/>
  <c r="M21" i="8"/>
  <c r="J21" i="8"/>
  <c r="G21" i="8"/>
  <c r="D21" i="8"/>
  <c r="S20" i="8"/>
  <c r="P20" i="8"/>
  <c r="M20" i="8"/>
  <c r="J20" i="8"/>
  <c r="G20" i="8"/>
  <c r="D20" i="8"/>
  <c r="S19" i="8"/>
  <c r="P19" i="8"/>
  <c r="M19" i="8"/>
  <c r="J19" i="8"/>
  <c r="G19" i="8"/>
  <c r="D19" i="8"/>
  <c r="S18" i="8"/>
  <c r="P18" i="8"/>
  <c r="M18" i="8"/>
  <c r="J18" i="8"/>
  <c r="G18" i="8"/>
  <c r="D18" i="8"/>
  <c r="S17" i="8"/>
  <c r="P17" i="8"/>
  <c r="M17" i="8"/>
  <c r="J17" i="8"/>
  <c r="G17" i="8"/>
  <c r="D17" i="8"/>
  <c r="S16" i="8"/>
  <c r="P16" i="8"/>
  <c r="M16" i="8"/>
  <c r="J16" i="8"/>
  <c r="G16" i="8"/>
  <c r="D16" i="8"/>
  <c r="S15" i="8"/>
  <c r="P15" i="8"/>
  <c r="M15" i="8"/>
  <c r="J15" i="8"/>
  <c r="G15" i="8"/>
  <c r="D15" i="8"/>
  <c r="S14" i="8"/>
  <c r="P14" i="8"/>
  <c r="M14" i="8"/>
  <c r="J14" i="8"/>
  <c r="G14" i="8"/>
  <c r="D14" i="8"/>
  <c r="S13" i="8"/>
  <c r="P13" i="8"/>
  <c r="M13" i="8"/>
  <c r="J13" i="8"/>
  <c r="G13" i="8"/>
  <c r="D13" i="8"/>
  <c r="S12" i="8"/>
  <c r="P12" i="8"/>
  <c r="M12" i="8"/>
  <c r="J12" i="8"/>
  <c r="G12" i="8"/>
  <c r="D12" i="8"/>
  <c r="S11" i="8"/>
  <c r="P11" i="8"/>
  <c r="M11" i="8"/>
  <c r="J11" i="8"/>
  <c r="G11" i="8"/>
  <c r="D11" i="8"/>
  <c r="S10" i="8"/>
  <c r="P10" i="8"/>
  <c r="M10" i="8"/>
  <c r="J10" i="8"/>
  <c r="G10" i="8"/>
  <c r="D10" i="8"/>
  <c r="S9" i="8"/>
  <c r="P9" i="8"/>
  <c r="M9" i="8"/>
  <c r="J9" i="8"/>
  <c r="G9" i="8"/>
  <c r="D9" i="8"/>
  <c r="S8" i="8"/>
  <c r="P8" i="8"/>
  <c r="M8" i="8"/>
  <c r="J8" i="8"/>
  <c r="G8" i="8"/>
  <c r="D8" i="8"/>
  <c r="S7" i="8"/>
  <c r="P7" i="8"/>
  <c r="M7" i="8"/>
  <c r="J7" i="8"/>
  <c r="G7" i="8"/>
  <c r="D7" i="8"/>
  <c r="S6" i="8"/>
  <c r="P6" i="8"/>
  <c r="M6" i="8"/>
  <c r="J6" i="8"/>
  <c r="G6" i="8"/>
  <c r="A1" i="7"/>
  <c r="G26" i="7"/>
  <c r="V25" i="7"/>
  <c r="V24" i="7"/>
  <c r="V23" i="7"/>
  <c r="V22" i="7"/>
  <c r="V21" i="7"/>
  <c r="V20" i="7"/>
  <c r="V19" i="7"/>
  <c r="V18" i="7"/>
  <c r="V17" i="7"/>
  <c r="V16" i="7"/>
  <c r="V15" i="7"/>
  <c r="V14" i="7"/>
  <c r="V13" i="7"/>
  <c r="V12" i="7"/>
  <c r="V11" i="7"/>
  <c r="V10" i="7"/>
  <c r="V9" i="7"/>
  <c r="V8" i="7"/>
  <c r="V7" i="7"/>
  <c r="V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S10" i="7"/>
  <c r="S9" i="7"/>
  <c r="S8" i="7"/>
  <c r="S7" i="7"/>
  <c r="S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P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C9" i="6"/>
  <c r="B9" i="6"/>
  <c r="C8" i="6"/>
  <c r="B8" i="6"/>
  <c r="C7" i="6"/>
  <c r="B7" i="6"/>
  <c r="C6" i="6"/>
  <c r="B6" i="6"/>
  <c r="A1" i="6"/>
  <c r="J25" i="6"/>
  <c r="G25" i="6"/>
  <c r="J24" i="6"/>
  <c r="G24" i="6"/>
  <c r="J23" i="6"/>
  <c r="G23" i="6"/>
  <c r="J22" i="6"/>
  <c r="G22" i="6"/>
  <c r="J21" i="6"/>
  <c r="G21" i="6"/>
  <c r="J20" i="6"/>
  <c r="G20" i="6"/>
  <c r="J19" i="6"/>
  <c r="G19" i="6"/>
  <c r="J18" i="6"/>
  <c r="G18" i="6"/>
  <c r="J17" i="6"/>
  <c r="G17" i="6"/>
  <c r="J16" i="6"/>
  <c r="G16" i="6"/>
  <c r="J15" i="6"/>
  <c r="G15" i="6"/>
  <c r="J14" i="6"/>
  <c r="G14" i="6"/>
  <c r="J13" i="6"/>
  <c r="G13" i="6"/>
  <c r="J12" i="6"/>
  <c r="G12" i="6"/>
  <c r="J11" i="6"/>
  <c r="G11" i="6"/>
  <c r="J10" i="6"/>
  <c r="G10" i="6"/>
  <c r="J9" i="6"/>
  <c r="G9" i="6"/>
  <c r="J8" i="6"/>
  <c r="G8" i="6"/>
  <c r="J7" i="6"/>
  <c r="G7" i="6"/>
  <c r="J6" i="6"/>
  <c r="G6" i="6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D8" i="6" l="1"/>
  <c r="D10" i="6"/>
  <c r="D12" i="6"/>
  <c r="J26" i="6"/>
  <c r="D14" i="6"/>
  <c r="D16" i="6"/>
  <c r="D18" i="6"/>
  <c r="D19" i="7"/>
  <c r="D20" i="6"/>
  <c r="D22" i="6"/>
  <c r="D24" i="6"/>
  <c r="D10" i="7"/>
  <c r="D12" i="7"/>
  <c r="D14" i="7"/>
  <c r="D16" i="7"/>
  <c r="D18" i="7"/>
  <c r="D20" i="7"/>
  <c r="D22" i="7"/>
  <c r="D24" i="7"/>
  <c r="V26" i="7"/>
  <c r="S26" i="7"/>
  <c r="P26" i="7"/>
  <c r="M26" i="7"/>
  <c r="J26" i="7"/>
  <c r="D21" i="7"/>
  <c r="D23" i="7"/>
  <c r="D15" i="7"/>
  <c r="D9" i="7"/>
  <c r="D11" i="7"/>
  <c r="D13" i="7"/>
  <c r="D25" i="7"/>
  <c r="D17" i="7"/>
  <c r="G26" i="6"/>
  <c r="M26" i="1"/>
  <c r="J26" i="1"/>
  <c r="G26" i="1"/>
  <c r="D8" i="1"/>
  <c r="D10" i="1"/>
  <c r="D12" i="1"/>
  <c r="D14" i="1"/>
  <c r="D16" i="1"/>
  <c r="D18" i="1"/>
  <c r="D20" i="1"/>
  <c r="D22" i="1"/>
  <c r="D24" i="1"/>
  <c r="D11" i="1"/>
  <c r="D21" i="1"/>
  <c r="D7" i="6"/>
  <c r="D9" i="6"/>
  <c r="D11" i="6"/>
  <c r="D13" i="6"/>
  <c r="D15" i="6"/>
  <c r="D17" i="6"/>
  <c r="D19" i="6"/>
  <c r="D21" i="6"/>
  <c r="D23" i="6"/>
  <c r="D25" i="6"/>
  <c r="D9" i="1"/>
  <c r="D13" i="1"/>
  <c r="D15" i="1"/>
  <c r="D17" i="1"/>
  <c r="D19" i="1"/>
  <c r="D23" i="1"/>
  <c r="D25" i="1"/>
  <c r="D7" i="1"/>
  <c r="D8" i="7"/>
  <c r="D6" i="8"/>
  <c r="D6" i="7"/>
  <c r="D6" i="6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6" i="1"/>
  <c r="D26" i="6" l="1"/>
  <c r="D26" i="7"/>
  <c r="D26" i="1"/>
  <c r="D26" i="8"/>
  <c r="D6" i="1"/>
</calcChain>
</file>

<file path=xl/sharedStrings.xml><?xml version="1.0" encoding="utf-8"?>
<sst xmlns="http://schemas.openxmlformats.org/spreadsheetml/2006/main" count="179" uniqueCount="50">
  <si>
    <t>Total</t>
  </si>
  <si>
    <t>Maori</t>
  </si>
  <si>
    <t>Pacific</t>
  </si>
  <si>
    <t>%</t>
  </si>
  <si>
    <t>Auckland</t>
  </si>
  <si>
    <t>Bay of Plenty</t>
  </si>
  <si>
    <t>Canterbury</t>
  </si>
  <si>
    <t>Counties Manukau</t>
  </si>
  <si>
    <t>Hutt Valley</t>
  </si>
  <si>
    <t>Lakes</t>
  </si>
  <si>
    <t>Nelson Marlborough</t>
  </si>
  <si>
    <t>Northland</t>
  </si>
  <si>
    <t>South Canterbury</t>
  </si>
  <si>
    <t>Southern</t>
  </si>
  <si>
    <t>Tairawhiti</t>
  </si>
  <si>
    <t>Taranaki</t>
  </si>
  <si>
    <t>Waikato</t>
  </si>
  <si>
    <t>Wairarapa</t>
  </si>
  <si>
    <t>Waitemata</t>
  </si>
  <si>
    <t>West Coast</t>
  </si>
  <si>
    <t>Whanganui</t>
  </si>
  <si>
    <t>National</t>
  </si>
  <si>
    <t>Total Population</t>
  </si>
  <si>
    <t>Female</t>
  </si>
  <si>
    <t>Male</t>
  </si>
  <si>
    <t>Total Enrolled</t>
  </si>
  <si>
    <t>Other</t>
  </si>
  <si>
    <t>0 - 4 Year Olds</t>
  </si>
  <si>
    <t>5 - 14 Year Olds</t>
  </si>
  <si>
    <t>15 - 24 Year Olds</t>
  </si>
  <si>
    <t>25 - 44 Year Olds</t>
  </si>
  <si>
    <t>45 - 64 Year Olds</t>
  </si>
  <si>
    <t>65+ Year Olds</t>
  </si>
  <si>
    <t>DHB of Domicile</t>
  </si>
  <si>
    <t>NZ Dep 1 - 2</t>
  </si>
  <si>
    <t>NZ Dep 3 - 4</t>
  </si>
  <si>
    <t>NZ Dep 5 - 6</t>
  </si>
  <si>
    <t>NZ Dep 7 - 8</t>
  </si>
  <si>
    <t>This report shows the number and estimated percentage of the New Zealand population (based on Stats NZ population projections) who are enrolled in a PHO by ethnicity.</t>
  </si>
  <si>
    <r>
      <rPr>
        <b/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The estimated percentage of those who are enrolled in a PHO may exceed 100% as data is sourced from two different places (Ministry of Health &amp; Stats NZ).</t>
    </r>
  </si>
  <si>
    <t>This report shows the number and estimated percentage of the New Zealand population (based on Stats NZ population projections) who are enrolled in a PHO by age group.</t>
  </si>
  <si>
    <t>This report shows the number and estimated percentage of the New Zealand population (based on Stats NZ population projections) who are enrolled in a PHO by gender.</t>
  </si>
  <si>
    <t>This report shows the number and estimated percentage of the New Zealand population (based on Stats NZ population projections) who are enrolled in a PHO by deprivation.</t>
  </si>
  <si>
    <t>Capital and Coast</t>
  </si>
  <si>
    <t>Hawkes Bay</t>
  </si>
  <si>
    <t>MidCentral</t>
  </si>
  <si>
    <t xml:space="preserve">           Population is based on projections provided by Stats NZ in Nov 2018. </t>
  </si>
  <si>
    <t>NZ Dep 9 - 10 (Highly Deprived)</t>
  </si>
  <si>
    <t xml:space="preserve">           Total enrolment numbers include enrolees with unknown deprivation. </t>
  </si>
  <si>
    <t>Access to Primary Care by Ethnicity (October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</si>
</sst>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#,##0;\-#,##0;0"/>
    <numFmt numFmtId="166" formatCode="#,##0.00;\-#,##0.00;0.00"/>
    <numFmt numFmtId="167" formatCode="0.000%"/>
  </numFmts>
  <fonts count="12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mbria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u/>
      <sz val="9"/>
      <color theme="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165" fontId="6" fillId="2" borderId="1" xfId="1" applyNumberFormat="1" applyFont="1" applyFill="1" applyBorder="1" applyAlignment="1">
      <alignment horizontal="right" vertical="center"/>
    </xf>
    <xf numFmtId="0" fontId="4" fillId="2" borderId="0" xfId="1" applyFont="1" applyFill="1" applyAlignment="1" applyProtection="1">
      <alignment vertical="center"/>
      <protection locked="0"/>
    </xf>
    <xf numFmtId="0" fontId="5" fillId="2" borderId="0" xfId="0" applyFont="1" applyFill="1" applyAlignment="1">
      <alignment vertical="center"/>
    </xf>
    <xf numFmtId="0" fontId="4" fillId="2" borderId="0" xfId="1" applyFont="1" applyFill="1" applyAlignment="1" applyProtection="1">
      <alignment horizontal="center" vertical="center"/>
      <protection locked="0"/>
    </xf>
    <xf numFmtId="165" fontId="5" fillId="2" borderId="0" xfId="0" applyNumberFormat="1" applyFont="1" applyFill="1" applyAlignment="1">
      <alignment vertical="center"/>
    </xf>
    <xf numFmtId="166" fontId="5" fillId="2" borderId="0" xfId="0" applyNumberFormat="1" applyFont="1" applyFill="1" applyAlignment="1">
      <alignment vertical="center"/>
    </xf>
    <xf numFmtId="167" fontId="5" fillId="2" borderId="0" xfId="4" applyNumberFormat="1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9" fontId="5" fillId="2" borderId="0" xfId="0" applyNumberFormat="1" applyFont="1" applyFill="1" applyAlignment="1">
      <alignment vertical="center"/>
    </xf>
    <xf numFmtId="10" fontId="5" fillId="2" borderId="0" xfId="0" applyNumberFormat="1" applyFont="1" applyFill="1" applyAlignment="1">
      <alignment vertical="center"/>
    </xf>
    <xf numFmtId="0" fontId="9" fillId="2" borderId="0" xfId="1" applyFont="1" applyFill="1" applyAlignment="1" applyProtection="1">
      <alignment vertical="center"/>
      <protection locked="0"/>
    </xf>
    <xf numFmtId="0" fontId="10" fillId="2" borderId="0" xfId="1" applyFont="1" applyFill="1" applyAlignment="1" applyProtection="1">
      <alignment vertical="center"/>
      <protection locked="0"/>
    </xf>
    <xf numFmtId="0" fontId="6" fillId="2" borderId="2" xfId="1" applyNumberFormat="1" applyFont="1" applyFill="1" applyBorder="1" applyAlignment="1">
      <alignment horizontal="left" vertical="center"/>
    </xf>
    <xf numFmtId="0" fontId="4" fillId="2" borderId="1" xfId="1" applyNumberFormat="1" applyFont="1" applyFill="1" applyBorder="1" applyAlignment="1">
      <alignment horizontal="centerContinuous" vertical="center"/>
    </xf>
    <xf numFmtId="0" fontId="7" fillId="2" borderId="1" xfId="1" applyNumberFormat="1" applyFont="1" applyFill="1" applyBorder="1" applyAlignment="1">
      <alignment horizontal="centerContinuous" vertical="center"/>
    </xf>
    <xf numFmtId="0" fontId="4" fillId="3" borderId="2" xfId="1" applyNumberFormat="1" applyFont="1" applyFill="1" applyBorder="1" applyAlignment="1">
      <alignment vertical="center" wrapText="1"/>
    </xf>
    <xf numFmtId="0" fontId="4" fillId="4" borderId="1" xfId="1" applyNumberFormat="1" applyFont="1" applyFill="1" applyBorder="1" applyAlignment="1">
      <alignment horizontal="center" vertical="center" wrapText="1"/>
    </xf>
    <xf numFmtId="164" fontId="4" fillId="4" borderId="1" xfId="2" applyNumberFormat="1" applyFont="1" applyFill="1" applyBorder="1" applyAlignment="1">
      <alignment horizontal="center" vertical="center" wrapText="1"/>
    </xf>
    <xf numFmtId="0" fontId="4" fillId="3" borderId="2" xfId="1" applyNumberFormat="1" applyFont="1" applyFill="1" applyBorder="1" applyAlignment="1">
      <alignment horizontal="left" vertical="center"/>
    </xf>
    <xf numFmtId="165" fontId="4" fillId="3" borderId="1" xfId="1" applyNumberFormat="1" applyFont="1" applyFill="1" applyBorder="1" applyAlignment="1">
      <alignment horizontal="right" vertical="center"/>
    </xf>
    <xf numFmtId="9" fontId="4" fillId="3" borderId="1" xfId="1" applyNumberFormat="1" applyFont="1" applyFill="1" applyBorder="1" applyAlignment="1">
      <alignment horizontal="right" vertical="center"/>
    </xf>
    <xf numFmtId="9" fontId="6" fillId="5" borderId="1" xfId="1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9" fillId="2" borderId="0" xfId="1" applyFont="1" applyFill="1" applyAlignment="1" applyProtection="1">
      <alignment vertical="center"/>
    </xf>
    <xf numFmtId="3" fontId="5" fillId="0" borderId="1" xfId="0" applyNumberFormat="1" applyFont="1" applyBorder="1" applyAlignment="1">
      <alignment vertical="center"/>
    </xf>
    <xf numFmtId="0" fontId="5" fillId="2" borderId="0" xfId="0" applyFont="1" applyFill="1" applyAlignment="1">
      <alignment horizontal="left" vertical="center"/>
    </xf>
  </cellXfs>
  <cellStyles count="6">
    <cellStyle name="Normal" xfId="0" builtinId="0"/>
    <cellStyle name="Normal 2" xfId="1"/>
    <cellStyle name="Normal 3" xfId="3"/>
    <cellStyle name="Normal 4" xfId="5"/>
    <cellStyle name="Percent" xfId="4" builtinId="5"/>
    <cellStyle name="Percent 2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3" sqref="A3"/>
    </sheetView>
  </sheetViews>
  <sheetFormatPr defaultColWidth="9.140625" defaultRowHeight="12" x14ac:dyDescent="0.2"/>
  <cols>
    <col min="1" max="1" width="27.7109375" style="3" customWidth="1"/>
    <col min="2" max="13" width="9.42578125" style="3" customWidth="1"/>
    <col min="14" max="16384" width="9.140625" style="3"/>
  </cols>
  <sheetData>
    <row r="1" spans="1:14" ht="15" x14ac:dyDescent="0.2">
      <c r="A1" s="11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x14ac:dyDescent="0.2">
      <c r="A2" s="12" t="s">
        <v>38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ht="13.15" customHeight="1" x14ac:dyDescent="0.2">
      <c r="B4" s="14" t="s">
        <v>0</v>
      </c>
      <c r="C4" s="15"/>
      <c r="D4" s="15"/>
      <c r="E4" s="14" t="s">
        <v>1</v>
      </c>
      <c r="F4" s="15"/>
      <c r="G4" s="15"/>
      <c r="H4" s="14" t="s">
        <v>2</v>
      </c>
      <c r="I4" s="15"/>
      <c r="J4" s="15"/>
      <c r="K4" s="14" t="s">
        <v>26</v>
      </c>
      <c r="L4" s="15"/>
      <c r="M4" s="15"/>
    </row>
    <row r="5" spans="1:14" ht="26.45" customHeight="1" x14ac:dyDescent="0.2">
      <c r="A5" s="16" t="s">
        <v>33</v>
      </c>
      <c r="B5" s="17" t="s">
        <v>25</v>
      </c>
      <c r="C5" s="17" t="s">
        <v>22</v>
      </c>
      <c r="D5" s="18" t="s">
        <v>3</v>
      </c>
      <c r="E5" s="17" t="s">
        <v>25</v>
      </c>
      <c r="F5" s="17" t="s">
        <v>22</v>
      </c>
      <c r="G5" s="18" t="s">
        <v>3</v>
      </c>
      <c r="H5" s="17" t="s">
        <v>25</v>
      </c>
      <c r="I5" s="17" t="s">
        <v>22</v>
      </c>
      <c r="J5" s="18" t="s">
        <v>3</v>
      </c>
      <c r="K5" s="17" t="s">
        <v>25</v>
      </c>
      <c r="L5" s="17" t="s">
        <v>22</v>
      </c>
      <c r="M5" s="18" t="s">
        <v>3</v>
      </c>
    </row>
    <row r="6" spans="1:14" ht="13.15" customHeight="1" x14ac:dyDescent="0.2">
      <c r="A6" s="13" t="s">
        <v>4</v>
      </c>
      <c r="B6" s="1">
        <f>E6+H6+K6</f>
        <v>457278</v>
      </c>
      <c r="C6" s="1">
        <f t="shared" ref="C6:C25" si="0">F6+I6+L6</f>
        <v>551530</v>
      </c>
      <c r="D6" s="22">
        <f>IF(B6=0,"",B6/C6)</f>
        <v>0.82910811741881674</v>
      </c>
      <c r="E6" s="1">
        <v>32355</v>
      </c>
      <c r="F6" s="1">
        <v>43810</v>
      </c>
      <c r="G6" s="22">
        <f>IF(E6=0,"",E6/F6)</f>
        <v>0.73853001597808721</v>
      </c>
      <c r="H6" s="1">
        <v>55155</v>
      </c>
      <c r="I6" s="1">
        <v>56300</v>
      </c>
      <c r="J6" s="22">
        <f>IF(H6=0,"",H6/I6)</f>
        <v>0.97966252220248673</v>
      </c>
      <c r="K6" s="1">
        <v>369768</v>
      </c>
      <c r="L6" s="1">
        <v>451420</v>
      </c>
      <c r="M6" s="22">
        <f>IF(K6=0,"",K6/L6)</f>
        <v>0.81912188206105174</v>
      </c>
      <c r="N6" s="5"/>
    </row>
    <row r="7" spans="1:14" ht="13.15" customHeight="1" x14ac:dyDescent="0.2">
      <c r="A7" s="13" t="s">
        <v>5</v>
      </c>
      <c r="B7" s="1">
        <f t="shared" ref="B7:B25" si="1">E7+H7+K7</f>
        <v>241342</v>
      </c>
      <c r="C7" s="1">
        <f t="shared" si="0"/>
        <v>242410</v>
      </c>
      <c r="D7" s="22">
        <f t="shared" ref="D7:D26" si="2">IF(B7=0,"",B7/C7)</f>
        <v>0.99559424116166828</v>
      </c>
      <c r="E7" s="1">
        <v>58894</v>
      </c>
      <c r="F7" s="1">
        <v>60174.999999999993</v>
      </c>
      <c r="G7" s="22">
        <f t="shared" ref="G7:G26" si="3">IF(E7=0,"",E7/F7)</f>
        <v>0.97871208973826351</v>
      </c>
      <c r="H7" s="1">
        <v>4060</v>
      </c>
      <c r="I7" s="1">
        <v>4590</v>
      </c>
      <c r="J7" s="22">
        <f t="shared" ref="J7:J26" si="4">IF(H7=0,"",H7/I7)</f>
        <v>0.88453159041394336</v>
      </c>
      <c r="K7" s="1">
        <v>178388</v>
      </c>
      <c r="L7" s="1">
        <v>177645</v>
      </c>
      <c r="M7" s="22">
        <f t="shared" ref="M7:M26" si="5">IF(K7=0,"",K7/L7)</f>
        <v>1.0041824988037942</v>
      </c>
      <c r="N7" s="5"/>
    </row>
    <row r="8" spans="1:14" ht="13.15" customHeight="1" x14ac:dyDescent="0.2">
      <c r="A8" s="13" t="s">
        <v>6</v>
      </c>
      <c r="B8" s="1">
        <f t="shared" si="1"/>
        <v>535610</v>
      </c>
      <c r="C8" s="1">
        <f t="shared" si="0"/>
        <v>576055</v>
      </c>
      <c r="D8" s="22">
        <f t="shared" si="2"/>
        <v>0.92978969022055191</v>
      </c>
      <c r="E8" s="1">
        <v>45773</v>
      </c>
      <c r="F8" s="1">
        <v>52949.999999999985</v>
      </c>
      <c r="G8" s="22">
        <f t="shared" si="3"/>
        <v>0.86445703493862158</v>
      </c>
      <c r="H8" s="1">
        <v>15451</v>
      </c>
      <c r="I8" s="1">
        <v>14359.999999999998</v>
      </c>
      <c r="J8" s="22">
        <f t="shared" si="4"/>
        <v>1.0759749303621171</v>
      </c>
      <c r="K8" s="1">
        <v>474386</v>
      </c>
      <c r="L8" s="1">
        <v>508745</v>
      </c>
      <c r="M8" s="22">
        <f t="shared" si="5"/>
        <v>0.93246321831172785</v>
      </c>
      <c r="N8" s="5"/>
    </row>
    <row r="9" spans="1:14" ht="13.15" customHeight="1" x14ac:dyDescent="0.2">
      <c r="A9" s="13" t="s">
        <v>43</v>
      </c>
      <c r="B9" s="1">
        <f t="shared" si="1"/>
        <v>299213</v>
      </c>
      <c r="C9" s="1">
        <f t="shared" si="0"/>
        <v>322835</v>
      </c>
      <c r="D9" s="22">
        <f t="shared" si="2"/>
        <v>0.9268294949432373</v>
      </c>
      <c r="E9" s="1">
        <v>32331</v>
      </c>
      <c r="F9" s="1">
        <v>36754.999999999993</v>
      </c>
      <c r="G9" s="22">
        <f t="shared" si="3"/>
        <v>0.87963542375187065</v>
      </c>
      <c r="H9" s="1">
        <v>22327</v>
      </c>
      <c r="I9" s="1">
        <v>22305</v>
      </c>
      <c r="J9" s="22">
        <f t="shared" si="4"/>
        <v>1.0009863259358889</v>
      </c>
      <c r="K9" s="1">
        <v>244555</v>
      </c>
      <c r="L9" s="1">
        <v>263775</v>
      </c>
      <c r="M9" s="22">
        <f t="shared" si="5"/>
        <v>0.92713486873282158</v>
      </c>
      <c r="N9" s="5"/>
    </row>
    <row r="10" spans="1:14" ht="13.15" customHeight="1" x14ac:dyDescent="0.2">
      <c r="A10" s="13" t="s">
        <v>7</v>
      </c>
      <c r="B10" s="1">
        <f t="shared" si="1"/>
        <v>557114</v>
      </c>
      <c r="C10" s="1">
        <f t="shared" si="0"/>
        <v>571985</v>
      </c>
      <c r="D10" s="22">
        <f t="shared" si="2"/>
        <v>0.97400106646153306</v>
      </c>
      <c r="E10" s="1">
        <v>82326</v>
      </c>
      <c r="F10" s="1">
        <v>89510</v>
      </c>
      <c r="G10" s="22">
        <f t="shared" si="3"/>
        <v>0.91974081108256056</v>
      </c>
      <c r="H10" s="1">
        <v>139510</v>
      </c>
      <c r="I10" s="1">
        <v>120590</v>
      </c>
      <c r="J10" s="22">
        <f t="shared" si="4"/>
        <v>1.1568952649473423</v>
      </c>
      <c r="K10" s="1">
        <v>335278</v>
      </c>
      <c r="L10" s="1">
        <v>361884.99999999994</v>
      </c>
      <c r="M10" s="22">
        <f t="shared" si="5"/>
        <v>0.92647664313248701</v>
      </c>
      <c r="N10" s="5"/>
    </row>
    <row r="11" spans="1:14" ht="13.15" customHeight="1" x14ac:dyDescent="0.2">
      <c r="A11" s="13" t="s">
        <v>44</v>
      </c>
      <c r="B11" s="1">
        <f t="shared" si="1"/>
        <v>164830</v>
      </c>
      <c r="C11" s="1">
        <f t="shared" si="0"/>
        <v>167455</v>
      </c>
      <c r="D11" s="22">
        <f t="shared" si="2"/>
        <v>0.98432414678570357</v>
      </c>
      <c r="E11" s="1">
        <v>43194</v>
      </c>
      <c r="F11" s="1">
        <v>43484.999999999993</v>
      </c>
      <c r="G11" s="22">
        <f t="shared" si="3"/>
        <v>0.99330803725422578</v>
      </c>
      <c r="H11" s="1">
        <v>6068</v>
      </c>
      <c r="I11" s="1">
        <v>6524.9999999999991</v>
      </c>
      <c r="J11" s="22">
        <f t="shared" si="4"/>
        <v>0.92996168582375494</v>
      </c>
      <c r="K11" s="1">
        <v>115568</v>
      </c>
      <c r="L11" s="1">
        <v>117445</v>
      </c>
      <c r="M11" s="22">
        <f t="shared" si="5"/>
        <v>0.98401805100259698</v>
      </c>
      <c r="N11" s="5"/>
    </row>
    <row r="12" spans="1:14" ht="13.15" customHeight="1" x14ac:dyDescent="0.2">
      <c r="A12" s="13" t="s">
        <v>8</v>
      </c>
      <c r="B12" s="1">
        <f t="shared" si="1"/>
        <v>148937</v>
      </c>
      <c r="C12" s="1">
        <f t="shared" si="0"/>
        <v>151255.00000000006</v>
      </c>
      <c r="D12" s="22">
        <f t="shared" si="2"/>
        <v>0.98467488678060189</v>
      </c>
      <c r="E12" s="1">
        <v>24205</v>
      </c>
      <c r="F12" s="1">
        <v>26295</v>
      </c>
      <c r="G12" s="22">
        <f t="shared" si="3"/>
        <v>0.92051720859478992</v>
      </c>
      <c r="H12" s="1">
        <v>11696</v>
      </c>
      <c r="I12" s="1">
        <v>11855.000000000004</v>
      </c>
      <c r="J12" s="22">
        <f t="shared" si="4"/>
        <v>0.98658793757908025</v>
      </c>
      <c r="K12" s="1">
        <v>113036</v>
      </c>
      <c r="L12" s="1">
        <v>113105.00000000004</v>
      </c>
      <c r="M12" s="22">
        <f t="shared" si="5"/>
        <v>0.99938994739401399</v>
      </c>
      <c r="N12" s="5"/>
    </row>
    <row r="13" spans="1:14" ht="13.15" customHeight="1" x14ac:dyDescent="0.2">
      <c r="A13" s="13" t="s">
        <v>9</v>
      </c>
      <c r="B13" s="1">
        <f t="shared" si="1"/>
        <v>108214</v>
      </c>
      <c r="C13" s="1">
        <f t="shared" si="0"/>
        <v>110945</v>
      </c>
      <c r="D13" s="22">
        <f t="shared" si="2"/>
        <v>0.97538419937807019</v>
      </c>
      <c r="E13" s="1">
        <v>37338</v>
      </c>
      <c r="F13" s="1">
        <v>38590.000000000007</v>
      </c>
      <c r="G13" s="22">
        <f t="shared" si="3"/>
        <v>0.96755636175174897</v>
      </c>
      <c r="H13" s="1">
        <v>2689</v>
      </c>
      <c r="I13" s="1">
        <v>2650</v>
      </c>
      <c r="J13" s="22">
        <f t="shared" si="4"/>
        <v>1.0147169811320755</v>
      </c>
      <c r="K13" s="1">
        <v>68187</v>
      </c>
      <c r="L13" s="1">
        <v>69705</v>
      </c>
      <c r="M13" s="22">
        <f t="shared" si="5"/>
        <v>0.97822250914568543</v>
      </c>
      <c r="N13" s="5"/>
    </row>
    <row r="14" spans="1:14" ht="13.15" customHeight="1" x14ac:dyDescent="0.2">
      <c r="A14" s="13" t="s">
        <v>45</v>
      </c>
      <c r="B14" s="1">
        <f t="shared" si="1"/>
        <v>171226</v>
      </c>
      <c r="C14" s="1">
        <f t="shared" si="0"/>
        <v>181750</v>
      </c>
      <c r="D14" s="22">
        <f t="shared" si="2"/>
        <v>0.94209628610729024</v>
      </c>
      <c r="E14" s="1">
        <v>30492</v>
      </c>
      <c r="F14" s="1">
        <v>36609.999999999993</v>
      </c>
      <c r="G14" s="22">
        <f t="shared" si="3"/>
        <v>0.83288718929254324</v>
      </c>
      <c r="H14" s="1">
        <v>5210</v>
      </c>
      <c r="I14" s="1">
        <v>5575.0000000000009</v>
      </c>
      <c r="J14" s="22">
        <f t="shared" si="4"/>
        <v>0.93452914798206266</v>
      </c>
      <c r="K14" s="1">
        <v>135524</v>
      </c>
      <c r="L14" s="1">
        <v>139565</v>
      </c>
      <c r="M14" s="22">
        <f t="shared" si="5"/>
        <v>0.97104574929244436</v>
      </c>
      <c r="N14" s="5"/>
    </row>
    <row r="15" spans="1:14" ht="13.15" customHeight="1" x14ac:dyDescent="0.2">
      <c r="A15" s="13" t="s">
        <v>10</v>
      </c>
      <c r="B15" s="1">
        <f t="shared" si="1"/>
        <v>150239</v>
      </c>
      <c r="C15" s="1">
        <f t="shared" si="0"/>
        <v>152384.99999999997</v>
      </c>
      <c r="D15" s="22">
        <f t="shared" si="2"/>
        <v>0.98591724907307166</v>
      </c>
      <c r="E15" s="1">
        <v>14469</v>
      </c>
      <c r="F15" s="1">
        <v>16200.000000000005</v>
      </c>
      <c r="G15" s="22">
        <f t="shared" si="3"/>
        <v>0.8931481481481478</v>
      </c>
      <c r="H15" s="1">
        <v>2313</v>
      </c>
      <c r="I15" s="1">
        <v>2630</v>
      </c>
      <c r="J15" s="22">
        <f t="shared" si="4"/>
        <v>0.879467680608365</v>
      </c>
      <c r="K15" s="1">
        <v>133457</v>
      </c>
      <c r="L15" s="1">
        <v>133554.99999999997</v>
      </c>
      <c r="M15" s="22">
        <f t="shared" si="5"/>
        <v>0.99926621990940079</v>
      </c>
      <c r="N15" s="5"/>
    </row>
    <row r="16" spans="1:14" ht="13.15" customHeight="1" x14ac:dyDescent="0.2">
      <c r="A16" s="13" t="s">
        <v>11</v>
      </c>
      <c r="B16" s="1">
        <f t="shared" si="1"/>
        <v>181741</v>
      </c>
      <c r="C16" s="1">
        <f t="shared" si="0"/>
        <v>182715</v>
      </c>
      <c r="D16" s="22">
        <f t="shared" si="2"/>
        <v>0.99466929370878143</v>
      </c>
      <c r="E16" s="1">
        <v>63474</v>
      </c>
      <c r="F16" s="1">
        <v>61225</v>
      </c>
      <c r="G16" s="22">
        <f t="shared" si="3"/>
        <v>1.0367333605553286</v>
      </c>
      <c r="H16" s="1">
        <v>3466</v>
      </c>
      <c r="I16" s="1">
        <v>3924.9999999999995</v>
      </c>
      <c r="J16" s="22">
        <f t="shared" si="4"/>
        <v>0.88305732484076438</v>
      </c>
      <c r="K16" s="1">
        <v>114801</v>
      </c>
      <c r="L16" s="1">
        <v>117565</v>
      </c>
      <c r="M16" s="22">
        <f t="shared" si="5"/>
        <v>0.97648960149704422</v>
      </c>
      <c r="N16" s="5"/>
    </row>
    <row r="17" spans="1:17" ht="13.15" customHeight="1" x14ac:dyDescent="0.2">
      <c r="A17" s="13" t="s">
        <v>12</v>
      </c>
      <c r="B17" s="1">
        <f t="shared" si="1"/>
        <v>59071</v>
      </c>
      <c r="C17" s="1">
        <f t="shared" si="0"/>
        <v>60359.999999999993</v>
      </c>
      <c r="D17" s="22">
        <f t="shared" si="2"/>
        <v>0.9786447978793904</v>
      </c>
      <c r="E17" s="1">
        <v>4537</v>
      </c>
      <c r="F17" s="1">
        <v>5370</v>
      </c>
      <c r="G17" s="22">
        <f t="shared" si="3"/>
        <v>0.84487895716945993</v>
      </c>
      <c r="H17" s="1">
        <v>1006</v>
      </c>
      <c r="I17" s="1">
        <v>715</v>
      </c>
      <c r="J17" s="22">
        <f t="shared" si="4"/>
        <v>1.406993006993007</v>
      </c>
      <c r="K17" s="1">
        <v>53528</v>
      </c>
      <c r="L17" s="1">
        <v>54274.999999999993</v>
      </c>
      <c r="M17" s="22">
        <f t="shared" si="5"/>
        <v>0.98623675725472149</v>
      </c>
      <c r="N17" s="5"/>
    </row>
    <row r="18" spans="1:17" ht="13.15" customHeight="1" x14ac:dyDescent="0.2">
      <c r="A18" s="13" t="s">
        <v>13</v>
      </c>
      <c r="B18" s="1">
        <f t="shared" si="1"/>
        <v>316819</v>
      </c>
      <c r="C18" s="1">
        <f t="shared" si="0"/>
        <v>335135</v>
      </c>
      <c r="D18" s="22">
        <f t="shared" si="2"/>
        <v>0.94534739731749895</v>
      </c>
      <c r="E18" s="1">
        <v>29391</v>
      </c>
      <c r="F18" s="1">
        <v>33920.000000000007</v>
      </c>
      <c r="G18" s="22">
        <f t="shared" si="3"/>
        <v>0.86647995283018853</v>
      </c>
      <c r="H18" s="1">
        <v>7139</v>
      </c>
      <c r="I18" s="1">
        <v>7000.0000000000018</v>
      </c>
      <c r="J18" s="22">
        <f t="shared" si="4"/>
        <v>1.0198571428571426</v>
      </c>
      <c r="K18" s="1">
        <v>280289</v>
      </c>
      <c r="L18" s="1">
        <v>294215</v>
      </c>
      <c r="M18" s="22">
        <f t="shared" si="5"/>
        <v>0.9526672671345785</v>
      </c>
      <c r="N18" s="5"/>
    </row>
    <row r="19" spans="1:17" ht="13.15" customHeight="1" x14ac:dyDescent="0.2">
      <c r="A19" s="13" t="s">
        <v>14</v>
      </c>
      <c r="B19" s="1">
        <f t="shared" si="1"/>
        <v>48621</v>
      </c>
      <c r="C19" s="1">
        <f t="shared" si="0"/>
        <v>49600</v>
      </c>
      <c r="D19" s="22">
        <f t="shared" si="2"/>
        <v>0.98026209677419351</v>
      </c>
      <c r="E19" s="1">
        <v>24476</v>
      </c>
      <c r="F19" s="1">
        <v>24850</v>
      </c>
      <c r="G19" s="22">
        <f t="shared" si="3"/>
        <v>0.9849496981891348</v>
      </c>
      <c r="H19" s="1">
        <v>1009</v>
      </c>
      <c r="I19" s="1">
        <v>1270</v>
      </c>
      <c r="J19" s="22">
        <f t="shared" si="4"/>
        <v>0.79448818897637796</v>
      </c>
      <c r="K19" s="1">
        <v>23136</v>
      </c>
      <c r="L19" s="1">
        <v>23480.000000000004</v>
      </c>
      <c r="M19" s="22">
        <f t="shared" si="5"/>
        <v>0.98534923339011915</v>
      </c>
      <c r="N19" s="5"/>
    </row>
    <row r="20" spans="1:17" ht="13.15" customHeight="1" x14ac:dyDescent="0.2">
      <c r="A20" s="13" t="s">
        <v>15</v>
      </c>
      <c r="B20" s="1">
        <f t="shared" si="1"/>
        <v>115800</v>
      </c>
      <c r="C20" s="1">
        <f t="shared" si="0"/>
        <v>121242.50000000001</v>
      </c>
      <c r="D20" s="22">
        <f t="shared" si="2"/>
        <v>0.95511062539950908</v>
      </c>
      <c r="E20" s="1">
        <v>20421</v>
      </c>
      <c r="F20" s="1">
        <v>23460.000000000004</v>
      </c>
      <c r="G20" s="22">
        <f t="shared" si="3"/>
        <v>0.87046035805626587</v>
      </c>
      <c r="H20" s="1">
        <v>1496</v>
      </c>
      <c r="I20" s="1">
        <v>1542.4999999999995</v>
      </c>
      <c r="J20" s="22">
        <f t="shared" si="4"/>
        <v>0.96985413290113476</v>
      </c>
      <c r="K20" s="1">
        <v>93883</v>
      </c>
      <c r="L20" s="1">
        <v>96240.000000000015</v>
      </c>
      <c r="M20" s="22">
        <f t="shared" si="5"/>
        <v>0.97550914380714859</v>
      </c>
      <c r="N20" s="5"/>
    </row>
    <row r="21" spans="1:17" ht="13.15" customHeight="1" x14ac:dyDescent="0.2">
      <c r="A21" s="13" t="s">
        <v>16</v>
      </c>
      <c r="B21" s="1">
        <f t="shared" si="1"/>
        <v>405591</v>
      </c>
      <c r="C21" s="1">
        <f t="shared" si="0"/>
        <v>424845</v>
      </c>
      <c r="D21" s="22">
        <f t="shared" si="2"/>
        <v>0.95467994209652929</v>
      </c>
      <c r="E21" s="1">
        <v>88443</v>
      </c>
      <c r="F21" s="1">
        <v>97025</v>
      </c>
      <c r="G21" s="22">
        <f t="shared" si="3"/>
        <v>0.91154856995619682</v>
      </c>
      <c r="H21" s="1">
        <v>12591</v>
      </c>
      <c r="I21" s="1">
        <v>13520</v>
      </c>
      <c r="J21" s="22">
        <f t="shared" si="4"/>
        <v>0.93128698224852069</v>
      </c>
      <c r="K21" s="1">
        <v>304557</v>
      </c>
      <c r="L21" s="1">
        <v>314300</v>
      </c>
      <c r="M21" s="22">
        <f t="shared" si="5"/>
        <v>0.96900095450206813</v>
      </c>
      <c r="N21" s="5"/>
    </row>
    <row r="22" spans="1:17" ht="13.15" customHeight="1" x14ac:dyDescent="0.2">
      <c r="A22" s="13" t="s">
        <v>17</v>
      </c>
      <c r="B22" s="1">
        <f t="shared" si="1"/>
        <v>46377</v>
      </c>
      <c r="C22" s="1">
        <f t="shared" si="0"/>
        <v>46325</v>
      </c>
      <c r="D22" s="22">
        <f t="shared" si="2"/>
        <v>1.0011225040474905</v>
      </c>
      <c r="E22" s="1">
        <v>8018</v>
      </c>
      <c r="F22" s="1">
        <v>8075.0000000000009</v>
      </c>
      <c r="G22" s="22">
        <f t="shared" si="3"/>
        <v>0.9929411764705881</v>
      </c>
      <c r="H22" s="1">
        <v>969</v>
      </c>
      <c r="I22" s="1">
        <v>944.99999999999966</v>
      </c>
      <c r="J22" s="22">
        <f t="shared" si="4"/>
        <v>1.0253968253968258</v>
      </c>
      <c r="K22" s="1">
        <v>37390</v>
      </c>
      <c r="L22" s="1">
        <v>37305</v>
      </c>
      <c r="M22" s="22">
        <f t="shared" si="5"/>
        <v>1.0022785149443774</v>
      </c>
      <c r="N22" s="5"/>
    </row>
    <row r="23" spans="1:17" ht="13.15" customHeight="1" x14ac:dyDescent="0.2">
      <c r="A23" s="13" t="s">
        <v>18</v>
      </c>
      <c r="B23" s="1">
        <f t="shared" si="1"/>
        <v>587852</v>
      </c>
      <c r="C23" s="1">
        <f t="shared" si="0"/>
        <v>636475.00000000012</v>
      </c>
      <c r="D23" s="22">
        <f t="shared" si="2"/>
        <v>0.9236057975568559</v>
      </c>
      <c r="E23" s="1">
        <v>51539</v>
      </c>
      <c r="F23" s="1">
        <v>62890.000000000022</v>
      </c>
      <c r="G23" s="22">
        <f t="shared" si="3"/>
        <v>0.81951025600254379</v>
      </c>
      <c r="H23" s="1">
        <v>44634</v>
      </c>
      <c r="I23" s="1">
        <v>44899.999999999993</v>
      </c>
      <c r="J23" s="22">
        <f t="shared" si="4"/>
        <v>0.99407572383073517</v>
      </c>
      <c r="K23" s="1">
        <v>491679</v>
      </c>
      <c r="L23" s="1">
        <v>528685.00000000012</v>
      </c>
      <c r="M23" s="22">
        <f t="shared" si="5"/>
        <v>0.93000368839668213</v>
      </c>
      <c r="N23" s="5"/>
    </row>
    <row r="24" spans="1:17" ht="13.15" customHeight="1" x14ac:dyDescent="0.2">
      <c r="A24" s="13" t="s">
        <v>19</v>
      </c>
      <c r="B24" s="1">
        <f t="shared" si="1"/>
        <v>30720</v>
      </c>
      <c r="C24" s="1">
        <f t="shared" si="0"/>
        <v>32469.999999999996</v>
      </c>
      <c r="D24" s="22">
        <f t="shared" si="2"/>
        <v>0.94610409608869739</v>
      </c>
      <c r="E24" s="1">
        <v>3436</v>
      </c>
      <c r="F24" s="1">
        <v>3954.9999999999995</v>
      </c>
      <c r="G24" s="22">
        <f t="shared" si="3"/>
        <v>0.86877370417193434</v>
      </c>
      <c r="H24" s="1">
        <v>315</v>
      </c>
      <c r="I24" s="1">
        <v>399.99999999999994</v>
      </c>
      <c r="J24" s="22">
        <f t="shared" si="4"/>
        <v>0.78750000000000009</v>
      </c>
      <c r="K24" s="1">
        <v>26969</v>
      </c>
      <c r="L24" s="1">
        <v>28114.999999999996</v>
      </c>
      <c r="M24" s="22">
        <f t="shared" si="5"/>
        <v>0.95923884047661401</v>
      </c>
      <c r="N24" s="5"/>
    </row>
    <row r="25" spans="1:17" ht="13.15" customHeight="1" x14ac:dyDescent="0.2">
      <c r="A25" s="13" t="s">
        <v>20</v>
      </c>
      <c r="B25" s="1">
        <f t="shared" si="1"/>
        <v>64779</v>
      </c>
      <c r="C25" s="1">
        <f t="shared" si="0"/>
        <v>65432.5</v>
      </c>
      <c r="D25" s="22">
        <f t="shared" si="2"/>
        <v>0.99001260841325034</v>
      </c>
      <c r="E25" s="1">
        <v>16983</v>
      </c>
      <c r="F25" s="1">
        <v>17434.999999999996</v>
      </c>
      <c r="G25" s="22">
        <f t="shared" si="3"/>
        <v>0.97407513622024688</v>
      </c>
      <c r="H25" s="1">
        <v>1690</v>
      </c>
      <c r="I25" s="1">
        <v>1712.5</v>
      </c>
      <c r="J25" s="22">
        <f t="shared" si="4"/>
        <v>0.98686131386861309</v>
      </c>
      <c r="K25" s="1">
        <v>46106</v>
      </c>
      <c r="L25" s="1">
        <v>46285.000000000007</v>
      </c>
      <c r="M25" s="22">
        <f t="shared" si="5"/>
        <v>0.99613265636815362</v>
      </c>
      <c r="N25" s="5"/>
    </row>
    <row r="26" spans="1:17" ht="13.15" customHeight="1" x14ac:dyDescent="0.2">
      <c r="A26" s="19" t="s">
        <v>21</v>
      </c>
      <c r="B26" s="20">
        <f t="shared" ref="B26:C26" si="6">E26+H26+K26</f>
        <v>4691374</v>
      </c>
      <c r="C26" s="20">
        <f t="shared" si="6"/>
        <v>4983205</v>
      </c>
      <c r="D26" s="21">
        <f t="shared" si="2"/>
        <v>0.94143708717582364</v>
      </c>
      <c r="E26" s="20">
        <v>712095</v>
      </c>
      <c r="F26" s="20">
        <v>782585</v>
      </c>
      <c r="G26" s="21">
        <f t="shared" si="3"/>
        <v>0.90992671722560492</v>
      </c>
      <c r="H26" s="20">
        <v>338794</v>
      </c>
      <c r="I26" s="20">
        <v>323310</v>
      </c>
      <c r="J26" s="21">
        <f t="shared" si="4"/>
        <v>1.0478921159258916</v>
      </c>
      <c r="K26" s="20">
        <v>3640485</v>
      </c>
      <c r="L26" s="20">
        <v>3877310</v>
      </c>
      <c r="M26" s="21">
        <f t="shared" si="5"/>
        <v>0.93892028236070879</v>
      </c>
      <c r="N26" s="5"/>
    </row>
    <row r="28" spans="1:17" x14ac:dyDescent="0.2">
      <c r="A28" s="3" t="s">
        <v>39</v>
      </c>
      <c r="B28" s="5"/>
      <c r="C28" s="6"/>
      <c r="D28" s="7"/>
      <c r="E28" s="5"/>
      <c r="F28" s="8"/>
      <c r="G28" s="9"/>
      <c r="H28" s="5"/>
      <c r="I28" s="8"/>
      <c r="J28" s="10"/>
      <c r="K28" s="5"/>
      <c r="L28" s="8"/>
      <c r="M28" s="10"/>
      <c r="N28" s="5"/>
      <c r="O28" s="5"/>
      <c r="P28" s="8"/>
      <c r="Q28" s="10"/>
    </row>
    <row r="29" spans="1:17" x14ac:dyDescent="0.2">
      <c r="A29" s="3" t="s">
        <v>46</v>
      </c>
    </row>
    <row r="32" spans="1:17" x14ac:dyDescent="0.2">
      <c r="A32" s="26"/>
    </row>
  </sheetData>
  <pageMargins left="0.31496062992125984" right="0.31496062992125984" top="0.55118110236220474" bottom="0.35433070866141736" header="0.31496062992125984" footer="0.31496062992125984"/>
  <pageSetup paperSize="9" scale="81" orientation="landscape" r:id="rId1"/>
  <rowBreaks count="2" manualBreakCount="2">
    <brk id="27" max="16383" man="1"/>
    <brk id="53" max="16383" man="1"/>
  </rowBreaks>
  <ignoredErrors>
    <ignoredError sqref="D26 D24:D25 G24:G25 J24:J25 M24:M25 G26 M26 J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zoomScaleNormal="100" workbookViewId="0">
      <pane xSplit="4" ySplit="5" topLeftCell="E6" activePane="bottomRight" state="frozen"/>
      <selection activeCell="A28" sqref="A28:A32"/>
      <selection pane="topRight" activeCell="A28" sqref="A28:A32"/>
      <selection pane="bottomLeft" activeCell="A28" sqref="A28:A32"/>
      <selection pane="bottomRight" activeCell="A3" sqref="A3"/>
    </sheetView>
  </sheetViews>
  <sheetFormatPr defaultColWidth="9.140625" defaultRowHeight="12" x14ac:dyDescent="0.2"/>
  <cols>
    <col min="1" max="1" width="27.7109375" style="3" customWidth="1"/>
    <col min="2" max="10" width="9.42578125" style="3" customWidth="1"/>
    <col min="11" max="16384" width="9.140625" style="3"/>
  </cols>
  <sheetData>
    <row r="1" spans="1:10" ht="15" x14ac:dyDescent="0.2">
      <c r="A1" s="24" t="str">
        <f>SUBSTITUTE(Ethnicity!A1,"Ethnicity","Gender")</f>
        <v>Access to Primary Care by Gender (October 2019)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">
      <c r="A2" s="12" t="s">
        <v>41</v>
      </c>
      <c r="B2" s="4"/>
      <c r="C2" s="4"/>
      <c r="D2" s="4"/>
      <c r="E2" s="4"/>
      <c r="F2" s="4"/>
      <c r="G2" s="4"/>
      <c r="H2" s="4"/>
      <c r="I2" s="4"/>
      <c r="J2" s="4"/>
    </row>
    <row r="3" spans="1:10" x14ac:dyDescent="0.2">
      <c r="B3" s="2"/>
      <c r="C3" s="2"/>
      <c r="D3" s="2"/>
      <c r="E3" s="2"/>
      <c r="F3" s="2"/>
      <c r="G3" s="2"/>
      <c r="H3" s="2"/>
      <c r="I3" s="2"/>
      <c r="J3" s="2"/>
    </row>
    <row r="4" spans="1:10" ht="13.15" customHeight="1" x14ac:dyDescent="0.2">
      <c r="B4" s="14" t="s">
        <v>0</v>
      </c>
      <c r="C4" s="15"/>
      <c r="D4" s="15"/>
      <c r="E4" s="14" t="s">
        <v>23</v>
      </c>
      <c r="F4" s="15"/>
      <c r="G4" s="15"/>
      <c r="H4" s="14" t="s">
        <v>24</v>
      </c>
      <c r="I4" s="15"/>
      <c r="J4" s="15"/>
    </row>
    <row r="5" spans="1:10" ht="26.45" customHeight="1" x14ac:dyDescent="0.2">
      <c r="A5" s="16" t="s">
        <v>33</v>
      </c>
      <c r="B5" s="17" t="s">
        <v>25</v>
      </c>
      <c r="C5" s="17" t="s">
        <v>22</v>
      </c>
      <c r="D5" s="18" t="s">
        <v>3</v>
      </c>
      <c r="E5" s="17" t="s">
        <v>25</v>
      </c>
      <c r="F5" s="17" t="s">
        <v>22</v>
      </c>
      <c r="G5" s="18" t="s">
        <v>3</v>
      </c>
      <c r="H5" s="17" t="s">
        <v>25</v>
      </c>
      <c r="I5" s="17" t="s">
        <v>22</v>
      </c>
      <c r="J5" s="18" t="s">
        <v>3</v>
      </c>
    </row>
    <row r="6" spans="1:10" ht="13.15" customHeight="1" x14ac:dyDescent="0.2">
      <c r="A6" s="13" t="s">
        <v>4</v>
      </c>
      <c r="B6" s="1">
        <f>E6+H6</f>
        <v>457278</v>
      </c>
      <c r="C6" s="1">
        <f t="shared" ref="C6:C25" si="0">F6+I6</f>
        <v>551529.99999999988</v>
      </c>
      <c r="D6" s="22">
        <f>IF(B6=0,"",B6/C6)</f>
        <v>0.82910811741881696</v>
      </c>
      <c r="E6" s="25">
        <v>235738</v>
      </c>
      <c r="F6" s="25">
        <v>278514.99999999988</v>
      </c>
      <c r="G6" s="22">
        <f>IF(E6=0,"",E6/F6)</f>
        <v>0.84641042672746569</v>
      </c>
      <c r="H6" s="25">
        <v>221540</v>
      </c>
      <c r="I6" s="25">
        <v>273015</v>
      </c>
      <c r="J6" s="22">
        <f>IF(H6=0,"",H6/I6)</f>
        <v>0.81145724593886781</v>
      </c>
    </row>
    <row r="7" spans="1:10" ht="13.15" customHeight="1" x14ac:dyDescent="0.2">
      <c r="A7" s="13" t="s">
        <v>5</v>
      </c>
      <c r="B7" s="1">
        <f t="shared" ref="B7:B25" si="1">E7+H7</f>
        <v>241342</v>
      </c>
      <c r="C7" s="1">
        <f t="shared" si="0"/>
        <v>242410</v>
      </c>
      <c r="D7" s="22">
        <f t="shared" ref="D7:D26" si="2">IF(B7=0,"",B7/C7)</f>
        <v>0.99559424116166828</v>
      </c>
      <c r="E7" s="25">
        <v>125544</v>
      </c>
      <c r="F7" s="25">
        <v>124010.00000000001</v>
      </c>
      <c r="G7" s="22">
        <f t="shared" ref="G7:G26" si="3">IF(E7=0,"",E7/F7)</f>
        <v>1.0123699701636963</v>
      </c>
      <c r="H7" s="25">
        <v>115798</v>
      </c>
      <c r="I7" s="25">
        <v>118399.99999999997</v>
      </c>
      <c r="J7" s="22">
        <f t="shared" ref="J7:J26" si="4">IF(H7=0,"",H7/I7)</f>
        <v>0.97802364864864888</v>
      </c>
    </row>
    <row r="8" spans="1:10" ht="13.15" customHeight="1" x14ac:dyDescent="0.2">
      <c r="A8" s="13" t="s">
        <v>6</v>
      </c>
      <c r="B8" s="1">
        <f t="shared" si="1"/>
        <v>535610</v>
      </c>
      <c r="C8" s="1">
        <f t="shared" si="0"/>
        <v>576055</v>
      </c>
      <c r="D8" s="22">
        <f t="shared" si="2"/>
        <v>0.92978969022055191</v>
      </c>
      <c r="E8" s="25">
        <v>273565</v>
      </c>
      <c r="F8" s="25">
        <v>287025</v>
      </c>
      <c r="G8" s="22">
        <f t="shared" si="3"/>
        <v>0.9531051302151381</v>
      </c>
      <c r="H8" s="25">
        <v>262045</v>
      </c>
      <c r="I8" s="25">
        <v>289030</v>
      </c>
      <c r="J8" s="22">
        <f t="shared" si="4"/>
        <v>0.90663598934366674</v>
      </c>
    </row>
    <row r="9" spans="1:10" ht="13.15" customHeight="1" x14ac:dyDescent="0.2">
      <c r="A9" s="13" t="s">
        <v>43</v>
      </c>
      <c r="B9" s="1">
        <f t="shared" si="1"/>
        <v>299213</v>
      </c>
      <c r="C9" s="1">
        <f t="shared" si="0"/>
        <v>322835.00000000006</v>
      </c>
      <c r="D9" s="22">
        <f t="shared" si="2"/>
        <v>0.92682949494323708</v>
      </c>
      <c r="E9" s="25">
        <v>156269</v>
      </c>
      <c r="F9" s="25">
        <v>165350</v>
      </c>
      <c r="G9" s="22">
        <f t="shared" si="3"/>
        <v>0.94508013305110372</v>
      </c>
      <c r="H9" s="25">
        <v>142944</v>
      </c>
      <c r="I9" s="25">
        <v>157485.00000000006</v>
      </c>
      <c r="J9" s="22">
        <f t="shared" si="4"/>
        <v>0.90766739689494202</v>
      </c>
    </row>
    <row r="10" spans="1:10" ht="13.15" customHeight="1" x14ac:dyDescent="0.2">
      <c r="A10" s="13" t="s">
        <v>7</v>
      </c>
      <c r="B10" s="1">
        <f t="shared" si="1"/>
        <v>557114</v>
      </c>
      <c r="C10" s="1">
        <f t="shared" si="0"/>
        <v>571985</v>
      </c>
      <c r="D10" s="22">
        <f t="shared" si="2"/>
        <v>0.97400106646153306</v>
      </c>
      <c r="E10" s="25">
        <v>284594</v>
      </c>
      <c r="F10" s="25">
        <v>289589.99999999994</v>
      </c>
      <c r="G10" s="22">
        <f t="shared" si="3"/>
        <v>0.98274802306709508</v>
      </c>
      <c r="H10" s="25">
        <v>272520</v>
      </c>
      <c r="I10" s="25">
        <v>282395.00000000006</v>
      </c>
      <c r="J10" s="22">
        <f t="shared" si="4"/>
        <v>0.96503125055330274</v>
      </c>
    </row>
    <row r="11" spans="1:10" ht="13.15" customHeight="1" x14ac:dyDescent="0.2">
      <c r="A11" s="13" t="s">
        <v>44</v>
      </c>
      <c r="B11" s="1">
        <f t="shared" si="1"/>
        <v>164830</v>
      </c>
      <c r="C11" s="1">
        <f t="shared" si="0"/>
        <v>167455</v>
      </c>
      <c r="D11" s="22">
        <f t="shared" si="2"/>
        <v>0.98432414678570357</v>
      </c>
      <c r="E11" s="25">
        <v>85838</v>
      </c>
      <c r="F11" s="25">
        <v>85919.999999999985</v>
      </c>
      <c r="G11" s="22">
        <f t="shared" si="3"/>
        <v>0.99904562383612683</v>
      </c>
      <c r="H11" s="25">
        <v>78992</v>
      </c>
      <c r="I11" s="25">
        <v>81535.000000000029</v>
      </c>
      <c r="J11" s="22">
        <f t="shared" si="4"/>
        <v>0.9688109400870788</v>
      </c>
    </row>
    <row r="12" spans="1:10" ht="13.15" customHeight="1" x14ac:dyDescent="0.2">
      <c r="A12" s="13" t="s">
        <v>8</v>
      </c>
      <c r="B12" s="1">
        <f t="shared" si="1"/>
        <v>148937</v>
      </c>
      <c r="C12" s="1">
        <f t="shared" si="0"/>
        <v>151255</v>
      </c>
      <c r="D12" s="22">
        <f t="shared" si="2"/>
        <v>0.98467488678060233</v>
      </c>
      <c r="E12" s="25">
        <v>76468</v>
      </c>
      <c r="F12" s="25">
        <v>76845</v>
      </c>
      <c r="G12" s="22">
        <f t="shared" si="3"/>
        <v>0.99509402043073725</v>
      </c>
      <c r="H12" s="25">
        <v>72469</v>
      </c>
      <c r="I12" s="25">
        <v>74409.999999999985</v>
      </c>
      <c r="J12" s="22">
        <f t="shared" si="4"/>
        <v>0.97391479639833378</v>
      </c>
    </row>
    <row r="13" spans="1:10" ht="13.15" customHeight="1" x14ac:dyDescent="0.2">
      <c r="A13" s="13" t="s">
        <v>9</v>
      </c>
      <c r="B13" s="1">
        <f t="shared" si="1"/>
        <v>108214</v>
      </c>
      <c r="C13" s="1">
        <f t="shared" si="0"/>
        <v>110945</v>
      </c>
      <c r="D13" s="22">
        <f t="shared" si="2"/>
        <v>0.97538419937807019</v>
      </c>
      <c r="E13" s="25">
        <v>55683</v>
      </c>
      <c r="F13" s="25">
        <v>56275.000000000007</v>
      </c>
      <c r="G13" s="22">
        <f t="shared" si="3"/>
        <v>0.98948023100844051</v>
      </c>
      <c r="H13" s="25">
        <v>52531</v>
      </c>
      <c r="I13" s="25">
        <v>54669.999999999993</v>
      </c>
      <c r="J13" s="22">
        <f t="shared" si="4"/>
        <v>0.96087433693067503</v>
      </c>
    </row>
    <row r="14" spans="1:10" ht="13.15" customHeight="1" x14ac:dyDescent="0.2">
      <c r="A14" s="13" t="s">
        <v>45</v>
      </c>
      <c r="B14" s="1">
        <f t="shared" si="1"/>
        <v>171226</v>
      </c>
      <c r="C14" s="1">
        <f t="shared" si="0"/>
        <v>181750</v>
      </c>
      <c r="D14" s="22">
        <f t="shared" si="2"/>
        <v>0.94209628610729024</v>
      </c>
      <c r="E14" s="25">
        <v>89679</v>
      </c>
      <c r="F14" s="25">
        <v>92974.999999999985</v>
      </c>
      <c r="G14" s="22">
        <f t="shared" si="3"/>
        <v>0.96454961011024487</v>
      </c>
      <c r="H14" s="25">
        <v>81547</v>
      </c>
      <c r="I14" s="25">
        <v>88775.000000000015</v>
      </c>
      <c r="J14" s="22">
        <f t="shared" si="4"/>
        <v>0.9185806814981694</v>
      </c>
    </row>
    <row r="15" spans="1:10" ht="13.15" customHeight="1" x14ac:dyDescent="0.2">
      <c r="A15" s="13" t="s">
        <v>10</v>
      </c>
      <c r="B15" s="1">
        <f t="shared" si="1"/>
        <v>150239</v>
      </c>
      <c r="C15" s="1">
        <f t="shared" si="0"/>
        <v>152385</v>
      </c>
      <c r="D15" s="22">
        <f t="shared" si="2"/>
        <v>0.98591724907307154</v>
      </c>
      <c r="E15" s="25">
        <v>76881</v>
      </c>
      <c r="F15" s="25">
        <v>77165</v>
      </c>
      <c r="G15" s="22">
        <f t="shared" si="3"/>
        <v>0.99631957493682366</v>
      </c>
      <c r="H15" s="25">
        <v>73358</v>
      </c>
      <c r="I15" s="25">
        <v>75220</v>
      </c>
      <c r="J15" s="22">
        <f t="shared" si="4"/>
        <v>0.97524594522733321</v>
      </c>
    </row>
    <row r="16" spans="1:10" ht="13.15" customHeight="1" x14ac:dyDescent="0.2">
      <c r="A16" s="13" t="s">
        <v>11</v>
      </c>
      <c r="B16" s="1">
        <f t="shared" si="1"/>
        <v>181741</v>
      </c>
      <c r="C16" s="1">
        <f t="shared" si="0"/>
        <v>182715</v>
      </c>
      <c r="D16" s="22">
        <f t="shared" si="2"/>
        <v>0.99466929370878143</v>
      </c>
      <c r="E16" s="25">
        <v>92828</v>
      </c>
      <c r="F16" s="25">
        <v>92500.000000000044</v>
      </c>
      <c r="G16" s="22">
        <f t="shared" si="3"/>
        <v>1.0035459459459455</v>
      </c>
      <c r="H16" s="25">
        <v>88913</v>
      </c>
      <c r="I16" s="25">
        <v>90214.999999999942</v>
      </c>
      <c r="J16" s="22">
        <f t="shared" si="4"/>
        <v>0.98556781023111517</v>
      </c>
    </row>
    <row r="17" spans="1:13" ht="13.15" customHeight="1" x14ac:dyDescent="0.2">
      <c r="A17" s="13" t="s">
        <v>12</v>
      </c>
      <c r="B17" s="1">
        <f t="shared" si="1"/>
        <v>59071</v>
      </c>
      <c r="C17" s="1">
        <f t="shared" si="0"/>
        <v>60360.000000000007</v>
      </c>
      <c r="D17" s="22">
        <f t="shared" si="2"/>
        <v>0.97864479787939018</v>
      </c>
      <c r="E17" s="25">
        <v>29760</v>
      </c>
      <c r="F17" s="25">
        <v>30445.000000000007</v>
      </c>
      <c r="G17" s="22">
        <f t="shared" si="3"/>
        <v>0.9775004105764491</v>
      </c>
      <c r="H17" s="25">
        <v>29311</v>
      </c>
      <c r="I17" s="25">
        <v>29915</v>
      </c>
      <c r="J17" s="22">
        <f t="shared" si="4"/>
        <v>0.97980946013705494</v>
      </c>
    </row>
    <row r="18" spans="1:13" ht="13.15" customHeight="1" x14ac:dyDescent="0.2">
      <c r="A18" s="13" t="s">
        <v>13</v>
      </c>
      <c r="B18" s="1">
        <f t="shared" si="1"/>
        <v>316819</v>
      </c>
      <c r="C18" s="1">
        <f t="shared" si="0"/>
        <v>335134.99999999994</v>
      </c>
      <c r="D18" s="22">
        <f t="shared" si="2"/>
        <v>0.94534739731749906</v>
      </c>
      <c r="E18" s="25">
        <v>161639</v>
      </c>
      <c r="F18" s="25">
        <v>168845</v>
      </c>
      <c r="G18" s="22">
        <f t="shared" si="3"/>
        <v>0.95732180402143974</v>
      </c>
      <c r="H18" s="25">
        <v>155180</v>
      </c>
      <c r="I18" s="25">
        <v>166289.99999999994</v>
      </c>
      <c r="J18" s="22">
        <f t="shared" si="4"/>
        <v>0.93318900715617326</v>
      </c>
    </row>
    <row r="19" spans="1:13" ht="13.15" customHeight="1" x14ac:dyDescent="0.2">
      <c r="A19" s="13" t="s">
        <v>14</v>
      </c>
      <c r="B19" s="1">
        <f t="shared" si="1"/>
        <v>48621</v>
      </c>
      <c r="C19" s="1">
        <f t="shared" si="0"/>
        <v>49600</v>
      </c>
      <c r="D19" s="22">
        <f t="shared" si="2"/>
        <v>0.98026209677419351</v>
      </c>
      <c r="E19" s="25">
        <v>24981</v>
      </c>
      <c r="F19" s="25">
        <v>25267.499999999993</v>
      </c>
      <c r="G19" s="22">
        <f t="shared" si="3"/>
        <v>0.98866132383496619</v>
      </c>
      <c r="H19" s="25">
        <v>23640</v>
      </c>
      <c r="I19" s="25">
        <v>24332.500000000011</v>
      </c>
      <c r="J19" s="22">
        <f t="shared" si="4"/>
        <v>0.97154012123702826</v>
      </c>
    </row>
    <row r="20" spans="1:13" ht="13.15" customHeight="1" x14ac:dyDescent="0.2">
      <c r="A20" s="13" t="s">
        <v>15</v>
      </c>
      <c r="B20" s="1">
        <f t="shared" si="1"/>
        <v>115800</v>
      </c>
      <c r="C20" s="1">
        <f t="shared" si="0"/>
        <v>121242.5</v>
      </c>
      <c r="D20" s="22">
        <f t="shared" si="2"/>
        <v>0.95511062539950919</v>
      </c>
      <c r="E20" s="25">
        <v>59555</v>
      </c>
      <c r="F20" s="25">
        <v>61185</v>
      </c>
      <c r="G20" s="22">
        <f t="shared" si="3"/>
        <v>0.97335948353354584</v>
      </c>
      <c r="H20" s="25">
        <v>56245</v>
      </c>
      <c r="I20" s="25">
        <v>60057.5</v>
      </c>
      <c r="J20" s="22">
        <f t="shared" si="4"/>
        <v>0.93651916912958411</v>
      </c>
    </row>
    <row r="21" spans="1:13" ht="13.15" customHeight="1" x14ac:dyDescent="0.2">
      <c r="A21" s="13" t="s">
        <v>16</v>
      </c>
      <c r="B21" s="1">
        <f t="shared" si="1"/>
        <v>405591</v>
      </c>
      <c r="C21" s="1">
        <f t="shared" si="0"/>
        <v>424844.99999999994</v>
      </c>
      <c r="D21" s="22">
        <f t="shared" si="2"/>
        <v>0.9546799420965294</v>
      </c>
      <c r="E21" s="25">
        <v>208247</v>
      </c>
      <c r="F21" s="25">
        <v>215055</v>
      </c>
      <c r="G21" s="22">
        <f t="shared" si="3"/>
        <v>0.96834298202785329</v>
      </c>
      <c r="H21" s="25">
        <v>197344</v>
      </c>
      <c r="I21" s="25">
        <v>209789.99999999994</v>
      </c>
      <c r="J21" s="22">
        <f t="shared" si="4"/>
        <v>0.9406740073406743</v>
      </c>
    </row>
    <row r="22" spans="1:13" ht="13.15" customHeight="1" x14ac:dyDescent="0.2">
      <c r="A22" s="13" t="s">
        <v>17</v>
      </c>
      <c r="B22" s="1">
        <f t="shared" si="1"/>
        <v>46377</v>
      </c>
      <c r="C22" s="1">
        <f t="shared" si="0"/>
        <v>46325</v>
      </c>
      <c r="D22" s="22">
        <f t="shared" si="2"/>
        <v>1.0011225040474905</v>
      </c>
      <c r="E22" s="25">
        <v>23910</v>
      </c>
      <c r="F22" s="25">
        <v>23517.500000000004</v>
      </c>
      <c r="G22" s="22">
        <f t="shared" si="3"/>
        <v>1.0166896991601997</v>
      </c>
      <c r="H22" s="25">
        <v>22467</v>
      </c>
      <c r="I22" s="25">
        <v>22807.5</v>
      </c>
      <c r="J22" s="22">
        <f t="shared" si="4"/>
        <v>0.98507070042749101</v>
      </c>
    </row>
    <row r="23" spans="1:13" ht="13.15" customHeight="1" x14ac:dyDescent="0.2">
      <c r="A23" s="13" t="s">
        <v>18</v>
      </c>
      <c r="B23" s="1">
        <f t="shared" si="1"/>
        <v>587852</v>
      </c>
      <c r="C23" s="1">
        <f t="shared" si="0"/>
        <v>636474.99999999977</v>
      </c>
      <c r="D23" s="22">
        <f t="shared" si="2"/>
        <v>0.92360579755685646</v>
      </c>
      <c r="E23" s="25">
        <v>303912</v>
      </c>
      <c r="F23" s="25">
        <v>323314.99999999983</v>
      </c>
      <c r="G23" s="22">
        <f t="shared" si="3"/>
        <v>0.9399873188685961</v>
      </c>
      <c r="H23" s="25">
        <v>283940</v>
      </c>
      <c r="I23" s="25">
        <v>313159.99999999994</v>
      </c>
      <c r="J23" s="22">
        <f t="shared" si="4"/>
        <v>0.90669306424830776</v>
      </c>
    </row>
    <row r="24" spans="1:13" ht="13.15" customHeight="1" x14ac:dyDescent="0.2">
      <c r="A24" s="13" t="s">
        <v>19</v>
      </c>
      <c r="B24" s="1">
        <f t="shared" si="1"/>
        <v>30720</v>
      </c>
      <c r="C24" s="1">
        <f t="shared" si="0"/>
        <v>32470.000000000004</v>
      </c>
      <c r="D24" s="22">
        <f t="shared" si="2"/>
        <v>0.94610409608869717</v>
      </c>
      <c r="E24" s="25">
        <v>15214</v>
      </c>
      <c r="F24" s="25">
        <v>16025</v>
      </c>
      <c r="G24" s="22">
        <f t="shared" si="3"/>
        <v>0.94939157566302657</v>
      </c>
      <c r="H24" s="25">
        <v>15506</v>
      </c>
      <c r="I24" s="25">
        <v>16445.000000000004</v>
      </c>
      <c r="J24" s="22">
        <f t="shared" si="4"/>
        <v>0.94290057768318614</v>
      </c>
    </row>
    <row r="25" spans="1:13" ht="13.15" customHeight="1" x14ac:dyDescent="0.2">
      <c r="A25" s="13" t="s">
        <v>20</v>
      </c>
      <c r="B25" s="1">
        <f t="shared" si="1"/>
        <v>64779</v>
      </c>
      <c r="C25" s="1">
        <f t="shared" si="0"/>
        <v>65432.5</v>
      </c>
      <c r="D25" s="22">
        <f t="shared" si="2"/>
        <v>0.99001260841325034</v>
      </c>
      <c r="E25" s="25">
        <v>33497</v>
      </c>
      <c r="F25" s="25">
        <v>33162.5</v>
      </c>
      <c r="G25" s="22">
        <f t="shared" si="3"/>
        <v>1.0100866943083302</v>
      </c>
      <c r="H25" s="25">
        <v>31282</v>
      </c>
      <c r="I25" s="25">
        <v>32270.000000000004</v>
      </c>
      <c r="J25" s="22">
        <f t="shared" si="4"/>
        <v>0.96938332816857753</v>
      </c>
    </row>
    <row r="26" spans="1:13" ht="13.15" customHeight="1" x14ac:dyDescent="0.2">
      <c r="A26" s="19" t="s">
        <v>21</v>
      </c>
      <c r="B26" s="20">
        <f t="shared" ref="B26" si="5">E26+H26</f>
        <v>4691374</v>
      </c>
      <c r="C26" s="20">
        <f t="shared" ref="C26" si="6">F26+I26</f>
        <v>4983205</v>
      </c>
      <c r="D26" s="21">
        <f t="shared" si="2"/>
        <v>0.94143708717582364</v>
      </c>
      <c r="E26" s="20">
        <v>2413802</v>
      </c>
      <c r="F26" s="20">
        <v>2522987.5</v>
      </c>
      <c r="G26" s="21">
        <f t="shared" si="3"/>
        <v>0.95672372534544858</v>
      </c>
      <c r="H26" s="20">
        <v>2277572</v>
      </c>
      <c r="I26" s="20">
        <v>2460217.5</v>
      </c>
      <c r="J26" s="21">
        <f t="shared" si="4"/>
        <v>0.92576042565342287</v>
      </c>
    </row>
    <row r="28" spans="1:13" x14ac:dyDescent="0.2">
      <c r="A28" s="3" t="s">
        <v>39</v>
      </c>
      <c r="B28" s="5"/>
      <c r="C28" s="6"/>
      <c r="D28" s="7"/>
      <c r="E28" s="5"/>
      <c r="F28" s="8"/>
      <c r="G28" s="9"/>
      <c r="H28" s="5"/>
      <c r="I28" s="8"/>
      <c r="J28" s="10"/>
      <c r="K28" s="5"/>
      <c r="L28" s="8"/>
      <c r="M28" s="10"/>
    </row>
    <row r="29" spans="1:13" x14ac:dyDescent="0.2">
      <c r="A29" s="3" t="str">
        <f>Ethnicity!A29</f>
        <v xml:space="preserve">           Population is based on projections provided by Stats NZ in Nov 2018. </v>
      </c>
    </row>
  </sheetData>
  <pageMargins left="0.31496062992125984" right="0.31496062992125984" top="0.55118110236220474" bottom="0.35433070866141736" header="0.31496062992125984" footer="0.31496062992125984"/>
  <pageSetup paperSize="9" orientation="landscape" r:id="rId1"/>
  <rowBreaks count="2" manualBreakCount="2">
    <brk id="27" max="16383" man="1"/>
    <brk id="53" max="16383" man="1"/>
  </rowBreaks>
  <ignoredErrors>
    <ignoredError sqref="A1:XFD5 A27:XFD28 B6:D25 G6:G25 J6:XFD25 B31:XFD31 B29:XFD29 D26 A33:XFD35 B32:XFD32 G26 J26:XFD26 B30:XFD30 A37:XFD1048576 B36:XFD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"/>
  <sheetViews>
    <sheetView zoomScaleNormal="100" workbookViewId="0">
      <pane xSplit="4" ySplit="5" topLeftCell="E6" activePane="bottomRight" state="frozen"/>
      <selection activeCell="A28" sqref="A28:A32"/>
      <selection pane="topRight" activeCell="A28" sqref="A28:A32"/>
      <selection pane="bottomLeft" activeCell="A28" sqref="A28:A32"/>
      <selection pane="bottomRight" activeCell="A3" sqref="A3"/>
    </sheetView>
  </sheetViews>
  <sheetFormatPr defaultColWidth="9.140625" defaultRowHeight="12" x14ac:dyDescent="0.2"/>
  <cols>
    <col min="1" max="1" width="27.7109375" style="3" customWidth="1"/>
    <col min="2" max="22" width="9.42578125" style="3" customWidth="1"/>
    <col min="23" max="16384" width="9.140625" style="3"/>
  </cols>
  <sheetData>
    <row r="1" spans="1:22" ht="15" x14ac:dyDescent="0.2">
      <c r="A1" s="24" t="str">
        <f>SUBSTITUTE(Ethnicity!A1,"Ethnicity","Age Group")</f>
        <v>Access to Primary Care by Age Group (October 2019)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x14ac:dyDescent="0.2">
      <c r="A2" s="12" t="s">
        <v>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3.15" customHeight="1" x14ac:dyDescent="0.2">
      <c r="B4" s="14" t="s">
        <v>0</v>
      </c>
      <c r="C4" s="15"/>
      <c r="D4" s="15"/>
      <c r="E4" s="14" t="s">
        <v>27</v>
      </c>
      <c r="F4" s="15"/>
      <c r="G4" s="15"/>
      <c r="H4" s="14" t="s">
        <v>28</v>
      </c>
      <c r="I4" s="15"/>
      <c r="J4" s="15"/>
      <c r="K4" s="14" t="s">
        <v>29</v>
      </c>
      <c r="L4" s="15"/>
      <c r="M4" s="15"/>
      <c r="N4" s="14" t="s">
        <v>30</v>
      </c>
      <c r="O4" s="15"/>
      <c r="P4" s="15"/>
      <c r="Q4" s="14" t="s">
        <v>31</v>
      </c>
      <c r="R4" s="15"/>
      <c r="S4" s="15"/>
      <c r="T4" s="14" t="s">
        <v>32</v>
      </c>
      <c r="U4" s="15"/>
      <c r="V4" s="15"/>
    </row>
    <row r="5" spans="1:22" ht="26.45" customHeight="1" x14ac:dyDescent="0.2">
      <c r="A5" s="16" t="s">
        <v>33</v>
      </c>
      <c r="B5" s="17" t="s">
        <v>25</v>
      </c>
      <c r="C5" s="17" t="s">
        <v>22</v>
      </c>
      <c r="D5" s="18" t="s">
        <v>3</v>
      </c>
      <c r="E5" s="17" t="s">
        <v>25</v>
      </c>
      <c r="F5" s="17" t="s">
        <v>22</v>
      </c>
      <c r="G5" s="18" t="s">
        <v>3</v>
      </c>
      <c r="H5" s="17" t="s">
        <v>25</v>
      </c>
      <c r="I5" s="17" t="s">
        <v>22</v>
      </c>
      <c r="J5" s="18" t="s">
        <v>3</v>
      </c>
      <c r="K5" s="17" t="s">
        <v>25</v>
      </c>
      <c r="L5" s="17" t="s">
        <v>22</v>
      </c>
      <c r="M5" s="18" t="s">
        <v>3</v>
      </c>
      <c r="N5" s="17" t="s">
        <v>25</v>
      </c>
      <c r="O5" s="17" t="s">
        <v>22</v>
      </c>
      <c r="P5" s="18" t="s">
        <v>3</v>
      </c>
      <c r="Q5" s="17" t="s">
        <v>25</v>
      </c>
      <c r="R5" s="17" t="s">
        <v>22</v>
      </c>
      <c r="S5" s="18" t="s">
        <v>3</v>
      </c>
      <c r="T5" s="17" t="s">
        <v>25</v>
      </c>
      <c r="U5" s="17" t="s">
        <v>22</v>
      </c>
      <c r="V5" s="18" t="s">
        <v>3</v>
      </c>
    </row>
    <row r="6" spans="1:22" ht="13.15" customHeight="1" x14ac:dyDescent="0.2">
      <c r="A6" s="13" t="s">
        <v>4</v>
      </c>
      <c r="B6" s="1">
        <f>E6+H6+K6+N6+Q6+T6</f>
        <v>457278</v>
      </c>
      <c r="C6" s="1">
        <f t="shared" ref="C6:C26" si="0">F6+I6+L6+O6+R6+U6</f>
        <v>551530</v>
      </c>
      <c r="D6" s="22">
        <f>IF(B6=0,"",B6/C6)</f>
        <v>0.82910811741881674</v>
      </c>
      <c r="E6" s="1">
        <v>26353</v>
      </c>
      <c r="F6" s="25">
        <v>27669.999999999993</v>
      </c>
      <c r="G6" s="22">
        <f>IF(E6=0,"",E6/F6)</f>
        <v>0.95240332490061463</v>
      </c>
      <c r="H6" s="1">
        <v>55344</v>
      </c>
      <c r="I6" s="25">
        <v>57864.999999999993</v>
      </c>
      <c r="J6" s="22">
        <f>IF(H6=0,"",H6/I6)</f>
        <v>0.95643307698954472</v>
      </c>
      <c r="K6" s="1">
        <v>56642</v>
      </c>
      <c r="L6" s="25">
        <v>84560</v>
      </c>
      <c r="M6" s="22">
        <f>IF(K6=0,"",K6/L6)</f>
        <v>0.66984389782403031</v>
      </c>
      <c r="N6" s="1">
        <v>146712</v>
      </c>
      <c r="O6" s="25">
        <v>198089.99999999997</v>
      </c>
      <c r="P6" s="22">
        <f>IF(N6=0,"",N6/O6)</f>
        <v>0.74063304558534016</v>
      </c>
      <c r="Q6" s="1">
        <v>113116</v>
      </c>
      <c r="R6" s="25">
        <v>120755.00000000001</v>
      </c>
      <c r="S6" s="22">
        <f>IF(Q6=0,"",Q6/R6)</f>
        <v>0.93673967951637604</v>
      </c>
      <c r="T6" s="1">
        <v>59111</v>
      </c>
      <c r="U6" s="25">
        <v>62590</v>
      </c>
      <c r="V6" s="22">
        <f>IF(T6=0,"",T6/U6)</f>
        <v>0.94441604090110243</v>
      </c>
    </row>
    <row r="7" spans="1:22" ht="13.15" customHeight="1" x14ac:dyDescent="0.2">
      <c r="A7" s="13" t="s">
        <v>5</v>
      </c>
      <c r="B7" s="1">
        <f t="shared" ref="B7:B26" si="1">E7+H7+K7+N7+Q7+T7</f>
        <v>241342</v>
      </c>
      <c r="C7" s="1">
        <f t="shared" si="0"/>
        <v>242410.00000000003</v>
      </c>
      <c r="D7" s="22">
        <f t="shared" ref="D7:D26" si="2">IF(B7=0,"",B7/C7)</f>
        <v>0.99559424116166817</v>
      </c>
      <c r="E7" s="1">
        <v>15791</v>
      </c>
      <c r="F7" s="25">
        <v>15890.000000000002</v>
      </c>
      <c r="G7" s="22">
        <f t="shared" ref="G7:G26" si="3">IF(E7=0,"",E7/F7)</f>
        <v>0.99376966645689102</v>
      </c>
      <c r="H7" s="1">
        <v>34155</v>
      </c>
      <c r="I7" s="25">
        <v>33304.999999999985</v>
      </c>
      <c r="J7" s="22">
        <f t="shared" ref="J7:J26" si="4">IF(H7=0,"",H7/I7)</f>
        <v>1.025521693439424</v>
      </c>
      <c r="K7" s="1">
        <v>25896</v>
      </c>
      <c r="L7" s="25">
        <v>27675</v>
      </c>
      <c r="M7" s="22">
        <f t="shared" ref="M7:M26" si="5">IF(K7=0,"",K7/L7)</f>
        <v>0.93571815718157181</v>
      </c>
      <c r="N7" s="1">
        <v>54146</v>
      </c>
      <c r="O7" s="25">
        <v>56180.000000000015</v>
      </c>
      <c r="P7" s="22">
        <f t="shared" ref="P7:P26" si="6">IF(N7=0,"",N7/O7)</f>
        <v>0.96379494482022043</v>
      </c>
      <c r="Q7" s="1">
        <v>62260</v>
      </c>
      <c r="R7" s="25">
        <v>61490.000000000022</v>
      </c>
      <c r="S7" s="22">
        <f t="shared" ref="S7:S26" si="7">IF(Q7=0,"",Q7/R7)</f>
        <v>1.0125223613595704</v>
      </c>
      <c r="T7" s="1">
        <v>49094</v>
      </c>
      <c r="U7" s="25">
        <v>47870.000000000007</v>
      </c>
      <c r="V7" s="22">
        <f t="shared" ref="V7:V26" si="8">IF(T7=0,"",T7/U7)</f>
        <v>1.0255692500522247</v>
      </c>
    </row>
    <row r="8" spans="1:22" ht="13.15" customHeight="1" x14ac:dyDescent="0.2">
      <c r="A8" s="13" t="s">
        <v>6</v>
      </c>
      <c r="B8" s="1">
        <f t="shared" si="1"/>
        <v>535610</v>
      </c>
      <c r="C8" s="1">
        <f t="shared" si="0"/>
        <v>576055</v>
      </c>
      <c r="D8" s="22">
        <f t="shared" si="2"/>
        <v>0.92978969022055191</v>
      </c>
      <c r="E8" s="1">
        <v>32421</v>
      </c>
      <c r="F8" s="25">
        <v>34300</v>
      </c>
      <c r="G8" s="22">
        <f t="shared" si="3"/>
        <v>0.94521865889212831</v>
      </c>
      <c r="H8" s="1">
        <v>68158</v>
      </c>
      <c r="I8" s="25">
        <v>70490</v>
      </c>
      <c r="J8" s="22">
        <f t="shared" si="4"/>
        <v>0.96691729323308273</v>
      </c>
      <c r="K8" s="1">
        <v>66540</v>
      </c>
      <c r="L8" s="25">
        <v>78640</v>
      </c>
      <c r="M8" s="22">
        <f t="shared" si="5"/>
        <v>0.8461342828077314</v>
      </c>
      <c r="N8" s="1">
        <v>140523</v>
      </c>
      <c r="O8" s="25">
        <v>153395</v>
      </c>
      <c r="P8" s="22">
        <f t="shared" si="6"/>
        <v>0.91608592196616578</v>
      </c>
      <c r="Q8" s="1">
        <v>140387</v>
      </c>
      <c r="R8" s="25">
        <v>146885</v>
      </c>
      <c r="S8" s="22">
        <f t="shared" si="7"/>
        <v>0.95576130986826424</v>
      </c>
      <c r="T8" s="1">
        <v>87581</v>
      </c>
      <c r="U8" s="25">
        <v>92344.999999999985</v>
      </c>
      <c r="V8" s="22">
        <f t="shared" si="8"/>
        <v>0.94841085061454344</v>
      </c>
    </row>
    <row r="9" spans="1:22" ht="13.15" customHeight="1" x14ac:dyDescent="0.2">
      <c r="A9" s="13" t="s">
        <v>43</v>
      </c>
      <c r="B9" s="1">
        <f t="shared" si="1"/>
        <v>299213</v>
      </c>
      <c r="C9" s="1">
        <f t="shared" si="0"/>
        <v>322835</v>
      </c>
      <c r="D9" s="22">
        <f t="shared" si="2"/>
        <v>0.9268294949432373</v>
      </c>
      <c r="E9" s="1">
        <v>16681</v>
      </c>
      <c r="F9" s="25">
        <v>18060.000000000004</v>
      </c>
      <c r="G9" s="22">
        <f t="shared" si="3"/>
        <v>0.92364341085271295</v>
      </c>
      <c r="H9" s="1">
        <v>37422</v>
      </c>
      <c r="I9" s="25">
        <v>38000.000000000007</v>
      </c>
      <c r="J9" s="22">
        <f t="shared" si="4"/>
        <v>0.98478947368421033</v>
      </c>
      <c r="K9" s="1">
        <v>41681</v>
      </c>
      <c r="L9" s="25">
        <v>50200.000000000007</v>
      </c>
      <c r="M9" s="22">
        <f t="shared" si="5"/>
        <v>0.83029880478087636</v>
      </c>
      <c r="N9" s="1">
        <v>85796</v>
      </c>
      <c r="O9" s="25">
        <v>94314.999999999985</v>
      </c>
      <c r="P9" s="22">
        <f t="shared" si="6"/>
        <v>0.90967502518157251</v>
      </c>
      <c r="Q9" s="1">
        <v>76047</v>
      </c>
      <c r="R9" s="25">
        <v>78469.999999999985</v>
      </c>
      <c r="S9" s="22">
        <f t="shared" si="7"/>
        <v>0.96912195743596297</v>
      </c>
      <c r="T9" s="1">
        <v>41586</v>
      </c>
      <c r="U9" s="25">
        <v>43790</v>
      </c>
      <c r="V9" s="22">
        <f t="shared" si="8"/>
        <v>0.94966887417218548</v>
      </c>
    </row>
    <row r="10" spans="1:22" ht="13.15" customHeight="1" x14ac:dyDescent="0.2">
      <c r="A10" s="13" t="s">
        <v>7</v>
      </c>
      <c r="B10" s="1">
        <f t="shared" si="1"/>
        <v>557114</v>
      </c>
      <c r="C10" s="1">
        <f t="shared" si="0"/>
        <v>571985</v>
      </c>
      <c r="D10" s="22">
        <f t="shared" si="2"/>
        <v>0.97400106646153306</v>
      </c>
      <c r="E10" s="1">
        <v>41816</v>
      </c>
      <c r="F10" s="25">
        <v>41340.000000000007</v>
      </c>
      <c r="G10" s="22">
        <f t="shared" si="3"/>
        <v>1.0115142718916301</v>
      </c>
      <c r="H10" s="1">
        <v>87093</v>
      </c>
      <c r="I10" s="25">
        <v>82475</v>
      </c>
      <c r="J10" s="22">
        <f t="shared" si="4"/>
        <v>1.0559927250682024</v>
      </c>
      <c r="K10" s="1">
        <v>76150</v>
      </c>
      <c r="L10" s="25">
        <v>82350</v>
      </c>
      <c r="M10" s="22">
        <f t="shared" si="5"/>
        <v>0.9247115968427444</v>
      </c>
      <c r="N10" s="1">
        <v>156175</v>
      </c>
      <c r="O10" s="25">
        <v>165789.99999999997</v>
      </c>
      <c r="P10" s="22">
        <f t="shared" si="6"/>
        <v>0.94200494601604456</v>
      </c>
      <c r="Q10" s="1">
        <v>130497</v>
      </c>
      <c r="R10" s="25">
        <v>132045</v>
      </c>
      <c r="S10" s="22">
        <f t="shared" si="7"/>
        <v>0.988276723844144</v>
      </c>
      <c r="T10" s="1">
        <v>65383</v>
      </c>
      <c r="U10" s="25">
        <v>67985</v>
      </c>
      <c r="V10" s="22">
        <f t="shared" si="8"/>
        <v>0.96172685151136283</v>
      </c>
    </row>
    <row r="11" spans="1:22" ht="13.15" customHeight="1" x14ac:dyDescent="0.2">
      <c r="A11" s="13" t="s">
        <v>44</v>
      </c>
      <c r="B11" s="1">
        <f t="shared" si="1"/>
        <v>164830</v>
      </c>
      <c r="C11" s="1">
        <f t="shared" si="0"/>
        <v>167455</v>
      </c>
      <c r="D11" s="22">
        <f t="shared" si="2"/>
        <v>0.98432414678570357</v>
      </c>
      <c r="E11" s="1">
        <v>10684</v>
      </c>
      <c r="F11" s="25">
        <v>10815</v>
      </c>
      <c r="G11" s="22">
        <f t="shared" si="3"/>
        <v>0.98788719371243638</v>
      </c>
      <c r="H11" s="1">
        <v>24378</v>
      </c>
      <c r="I11" s="25">
        <v>24210</v>
      </c>
      <c r="J11" s="22">
        <f t="shared" si="4"/>
        <v>1.0069392812887237</v>
      </c>
      <c r="K11" s="1">
        <v>19119</v>
      </c>
      <c r="L11" s="25">
        <v>19570</v>
      </c>
      <c r="M11" s="22">
        <f t="shared" si="5"/>
        <v>0.9769545222278998</v>
      </c>
      <c r="N11" s="1">
        <v>36216</v>
      </c>
      <c r="O11" s="25">
        <v>36375</v>
      </c>
      <c r="P11" s="22">
        <f t="shared" si="6"/>
        <v>0.99562886597938149</v>
      </c>
      <c r="Q11" s="1">
        <v>43364</v>
      </c>
      <c r="R11" s="25">
        <v>44279.999999999993</v>
      </c>
      <c r="S11" s="22">
        <f t="shared" si="7"/>
        <v>0.97931345980126483</v>
      </c>
      <c r="T11" s="1">
        <v>31069</v>
      </c>
      <c r="U11" s="25">
        <v>32204.999999999996</v>
      </c>
      <c r="V11" s="22">
        <f t="shared" si="8"/>
        <v>0.96472597422760453</v>
      </c>
    </row>
    <row r="12" spans="1:22" ht="13.15" customHeight="1" x14ac:dyDescent="0.2">
      <c r="A12" s="13" t="s">
        <v>8</v>
      </c>
      <c r="B12" s="1">
        <f t="shared" si="1"/>
        <v>148937</v>
      </c>
      <c r="C12" s="1">
        <f t="shared" si="0"/>
        <v>151255</v>
      </c>
      <c r="D12" s="22">
        <f t="shared" si="2"/>
        <v>0.98467488678060233</v>
      </c>
      <c r="E12" s="1">
        <v>10049</v>
      </c>
      <c r="F12" s="25">
        <v>10034.999999999998</v>
      </c>
      <c r="G12" s="22">
        <f t="shared" si="3"/>
        <v>1.0013951170901845</v>
      </c>
      <c r="H12" s="1">
        <v>20245</v>
      </c>
      <c r="I12" s="25">
        <v>20085.000000000004</v>
      </c>
      <c r="J12" s="22">
        <f t="shared" si="4"/>
        <v>1.0079661438884737</v>
      </c>
      <c r="K12" s="1">
        <v>17454</v>
      </c>
      <c r="L12" s="25">
        <v>18429.999999999996</v>
      </c>
      <c r="M12" s="22">
        <f t="shared" si="5"/>
        <v>0.94704286489419442</v>
      </c>
      <c r="N12" s="1">
        <v>40518</v>
      </c>
      <c r="O12" s="25">
        <v>40089.999999999993</v>
      </c>
      <c r="P12" s="22">
        <f t="shared" si="6"/>
        <v>1.010675979047144</v>
      </c>
      <c r="Q12" s="1">
        <v>38822</v>
      </c>
      <c r="R12" s="25">
        <v>39750</v>
      </c>
      <c r="S12" s="22">
        <f t="shared" si="7"/>
        <v>0.97665408805031451</v>
      </c>
      <c r="T12" s="1">
        <v>21849</v>
      </c>
      <c r="U12" s="25">
        <v>22865</v>
      </c>
      <c r="V12" s="22">
        <f t="shared" si="8"/>
        <v>0.9555652744369123</v>
      </c>
    </row>
    <row r="13" spans="1:22" ht="13.15" customHeight="1" x14ac:dyDescent="0.2">
      <c r="A13" s="13" t="s">
        <v>9</v>
      </c>
      <c r="B13" s="1">
        <f t="shared" si="1"/>
        <v>108214</v>
      </c>
      <c r="C13" s="1">
        <f t="shared" si="0"/>
        <v>110945</v>
      </c>
      <c r="D13" s="22">
        <f t="shared" si="2"/>
        <v>0.97538419937807019</v>
      </c>
      <c r="E13" s="1">
        <v>7637</v>
      </c>
      <c r="F13" s="25">
        <v>7675</v>
      </c>
      <c r="G13" s="22">
        <f t="shared" si="3"/>
        <v>0.99504885993485337</v>
      </c>
      <c r="H13" s="1">
        <v>16190</v>
      </c>
      <c r="I13" s="25">
        <v>15930.000000000002</v>
      </c>
      <c r="J13" s="22">
        <f t="shared" si="4"/>
        <v>1.0163214061519146</v>
      </c>
      <c r="K13" s="1">
        <v>12493</v>
      </c>
      <c r="L13" s="25">
        <v>13895.000000000002</v>
      </c>
      <c r="M13" s="22">
        <f t="shared" si="5"/>
        <v>0.89910039582583656</v>
      </c>
      <c r="N13" s="1">
        <v>26051</v>
      </c>
      <c r="O13" s="25">
        <v>26985.000000000004</v>
      </c>
      <c r="P13" s="22">
        <f t="shared" si="6"/>
        <v>0.9653881786177505</v>
      </c>
      <c r="Q13" s="1">
        <v>27887</v>
      </c>
      <c r="R13" s="25">
        <v>28200</v>
      </c>
      <c r="S13" s="22">
        <f t="shared" si="7"/>
        <v>0.98890070921985818</v>
      </c>
      <c r="T13" s="1">
        <v>17956</v>
      </c>
      <c r="U13" s="25">
        <v>18259.999999999996</v>
      </c>
      <c r="V13" s="22">
        <f t="shared" si="8"/>
        <v>0.98335158817086543</v>
      </c>
    </row>
    <row r="14" spans="1:22" ht="13.15" customHeight="1" x14ac:dyDescent="0.2">
      <c r="A14" s="13" t="s">
        <v>45</v>
      </c>
      <c r="B14" s="1">
        <f t="shared" si="1"/>
        <v>171226</v>
      </c>
      <c r="C14" s="1">
        <f t="shared" si="0"/>
        <v>181750</v>
      </c>
      <c r="D14" s="22">
        <f t="shared" si="2"/>
        <v>0.94209628610729024</v>
      </c>
      <c r="E14" s="1">
        <v>11081</v>
      </c>
      <c r="F14" s="25">
        <v>11219.999999999998</v>
      </c>
      <c r="G14" s="22">
        <f t="shared" si="3"/>
        <v>0.98761140819964366</v>
      </c>
      <c r="H14" s="1">
        <v>24006</v>
      </c>
      <c r="I14" s="25">
        <v>24120.000000000004</v>
      </c>
      <c r="J14" s="22">
        <f t="shared" si="4"/>
        <v>0.99527363184079587</v>
      </c>
      <c r="K14" s="1">
        <v>21289</v>
      </c>
      <c r="L14" s="25">
        <v>26080</v>
      </c>
      <c r="M14" s="22">
        <f t="shared" si="5"/>
        <v>0.81629601226993864</v>
      </c>
      <c r="N14" s="1">
        <v>38843</v>
      </c>
      <c r="O14" s="25">
        <v>42995</v>
      </c>
      <c r="P14" s="22">
        <f t="shared" si="6"/>
        <v>0.90343063146877545</v>
      </c>
      <c r="Q14" s="1">
        <v>43714</v>
      </c>
      <c r="R14" s="25">
        <v>44489.999999999985</v>
      </c>
      <c r="S14" s="22">
        <f t="shared" si="7"/>
        <v>0.98255787817487106</v>
      </c>
      <c r="T14" s="1">
        <v>32293</v>
      </c>
      <c r="U14" s="25">
        <v>32845</v>
      </c>
      <c r="V14" s="22">
        <f t="shared" si="8"/>
        <v>0.98319378900898158</v>
      </c>
    </row>
    <row r="15" spans="1:22" ht="13.15" customHeight="1" x14ac:dyDescent="0.2">
      <c r="A15" s="13" t="s">
        <v>10</v>
      </c>
      <c r="B15" s="1">
        <f t="shared" si="1"/>
        <v>150239</v>
      </c>
      <c r="C15" s="1">
        <f t="shared" si="0"/>
        <v>152385</v>
      </c>
      <c r="D15" s="22">
        <f t="shared" si="2"/>
        <v>0.98591724907307154</v>
      </c>
      <c r="E15" s="1">
        <v>7904</v>
      </c>
      <c r="F15" s="25">
        <v>8004.9999999999991</v>
      </c>
      <c r="G15" s="22">
        <f t="shared" si="3"/>
        <v>0.98738288569643984</v>
      </c>
      <c r="H15" s="1">
        <v>19036</v>
      </c>
      <c r="I15" s="25">
        <v>19284.999999999996</v>
      </c>
      <c r="J15" s="22">
        <f t="shared" si="4"/>
        <v>0.98708841068187725</v>
      </c>
      <c r="K15" s="1">
        <v>15150</v>
      </c>
      <c r="L15" s="25">
        <v>15359.999999999998</v>
      </c>
      <c r="M15" s="22">
        <f t="shared" si="5"/>
        <v>0.98632812500000011</v>
      </c>
      <c r="N15" s="1">
        <v>31538</v>
      </c>
      <c r="O15" s="25">
        <v>32069.999999999996</v>
      </c>
      <c r="P15" s="22">
        <f t="shared" si="6"/>
        <v>0.98341128780792031</v>
      </c>
      <c r="Q15" s="1">
        <v>43817</v>
      </c>
      <c r="R15" s="25">
        <v>44030</v>
      </c>
      <c r="S15" s="22">
        <f t="shared" si="7"/>
        <v>0.99516238928003631</v>
      </c>
      <c r="T15" s="1">
        <v>32794</v>
      </c>
      <c r="U15" s="25">
        <v>33635</v>
      </c>
      <c r="V15" s="22">
        <f t="shared" si="8"/>
        <v>0.9749962836331203</v>
      </c>
    </row>
    <row r="16" spans="1:22" ht="13.15" customHeight="1" x14ac:dyDescent="0.2">
      <c r="A16" s="13" t="s">
        <v>11</v>
      </c>
      <c r="B16" s="1">
        <f t="shared" si="1"/>
        <v>181741</v>
      </c>
      <c r="C16" s="1">
        <f t="shared" si="0"/>
        <v>182714.99999999997</v>
      </c>
      <c r="D16" s="22">
        <f t="shared" si="2"/>
        <v>0.99466929370878154</v>
      </c>
      <c r="E16" s="1">
        <v>11799</v>
      </c>
      <c r="F16" s="25">
        <v>12180</v>
      </c>
      <c r="G16" s="22">
        <f t="shared" si="3"/>
        <v>0.96871921182266008</v>
      </c>
      <c r="H16" s="1">
        <v>26486</v>
      </c>
      <c r="I16" s="25">
        <v>26649.999999999993</v>
      </c>
      <c r="J16" s="22">
        <f t="shared" si="4"/>
        <v>0.99384615384615416</v>
      </c>
      <c r="K16" s="1">
        <v>19371</v>
      </c>
      <c r="L16" s="25">
        <v>20169.999999999996</v>
      </c>
      <c r="M16" s="22">
        <f t="shared" si="5"/>
        <v>0.9603867129400101</v>
      </c>
      <c r="N16" s="1">
        <v>37617</v>
      </c>
      <c r="O16" s="25">
        <v>38390</v>
      </c>
      <c r="P16" s="22">
        <f t="shared" si="6"/>
        <v>0.97986454805939049</v>
      </c>
      <c r="Q16" s="1">
        <v>49649</v>
      </c>
      <c r="R16" s="25">
        <v>48759.999999999993</v>
      </c>
      <c r="S16" s="22">
        <f t="shared" si="7"/>
        <v>1.0182321575061528</v>
      </c>
      <c r="T16" s="1">
        <v>36819</v>
      </c>
      <c r="U16" s="25">
        <v>36565</v>
      </c>
      <c r="V16" s="22">
        <f t="shared" si="8"/>
        <v>1.0069465335703542</v>
      </c>
    </row>
    <row r="17" spans="1:22" ht="13.15" customHeight="1" x14ac:dyDescent="0.2">
      <c r="A17" s="13" t="s">
        <v>12</v>
      </c>
      <c r="B17" s="1">
        <f t="shared" si="1"/>
        <v>59071</v>
      </c>
      <c r="C17" s="1">
        <f t="shared" si="0"/>
        <v>60360</v>
      </c>
      <c r="D17" s="22">
        <f t="shared" si="2"/>
        <v>0.97864479787939029</v>
      </c>
      <c r="E17" s="1">
        <v>3225</v>
      </c>
      <c r="F17" s="25">
        <v>3450</v>
      </c>
      <c r="G17" s="22">
        <f t="shared" si="3"/>
        <v>0.93478260869565222</v>
      </c>
      <c r="H17" s="1">
        <v>7288</v>
      </c>
      <c r="I17" s="25">
        <v>7550.0000000000009</v>
      </c>
      <c r="J17" s="22">
        <f t="shared" si="4"/>
        <v>0.96529801324503295</v>
      </c>
      <c r="K17" s="1">
        <v>6231</v>
      </c>
      <c r="L17" s="25">
        <v>6185</v>
      </c>
      <c r="M17" s="22">
        <f t="shared" si="5"/>
        <v>1.0074373484236054</v>
      </c>
      <c r="N17" s="1">
        <v>12982</v>
      </c>
      <c r="O17" s="25">
        <v>12537.499999999998</v>
      </c>
      <c r="P17" s="22">
        <f t="shared" si="6"/>
        <v>1.0354536390827518</v>
      </c>
      <c r="Q17" s="1">
        <v>16422</v>
      </c>
      <c r="R17" s="25">
        <v>16822.5</v>
      </c>
      <c r="S17" s="22">
        <f t="shared" si="7"/>
        <v>0.97619259919750334</v>
      </c>
      <c r="T17" s="1">
        <v>12923</v>
      </c>
      <c r="U17" s="25">
        <v>13814.999999999998</v>
      </c>
      <c r="V17" s="22">
        <f t="shared" si="8"/>
        <v>0.93543250090481378</v>
      </c>
    </row>
    <row r="18" spans="1:22" ht="13.15" customHeight="1" x14ac:dyDescent="0.2">
      <c r="A18" s="13" t="s">
        <v>13</v>
      </c>
      <c r="B18" s="1">
        <f t="shared" si="1"/>
        <v>316819</v>
      </c>
      <c r="C18" s="1">
        <f t="shared" si="0"/>
        <v>335135</v>
      </c>
      <c r="D18" s="22">
        <f t="shared" si="2"/>
        <v>0.94534739731749895</v>
      </c>
      <c r="E18" s="1">
        <v>17746</v>
      </c>
      <c r="F18" s="25">
        <v>18250</v>
      </c>
      <c r="G18" s="22">
        <f t="shared" si="3"/>
        <v>0.97238356164383566</v>
      </c>
      <c r="H18" s="1">
        <v>39901</v>
      </c>
      <c r="I18" s="25">
        <v>40634.999999999993</v>
      </c>
      <c r="J18" s="22">
        <f t="shared" si="4"/>
        <v>0.98193675402977743</v>
      </c>
      <c r="K18" s="1">
        <v>41017</v>
      </c>
      <c r="L18" s="25">
        <v>50150.000000000007</v>
      </c>
      <c r="M18" s="22">
        <f t="shared" si="5"/>
        <v>0.81788634097706869</v>
      </c>
      <c r="N18" s="1">
        <v>78654</v>
      </c>
      <c r="O18" s="25">
        <v>83199.999999999985</v>
      </c>
      <c r="P18" s="22">
        <f t="shared" si="6"/>
        <v>0.94536057692307707</v>
      </c>
      <c r="Q18" s="1">
        <v>83832</v>
      </c>
      <c r="R18" s="25">
        <v>85060</v>
      </c>
      <c r="S18" s="22">
        <f t="shared" si="7"/>
        <v>0.98556313190688927</v>
      </c>
      <c r="T18" s="1">
        <v>55669</v>
      </c>
      <c r="U18" s="25">
        <v>57840.000000000007</v>
      </c>
      <c r="V18" s="22">
        <f t="shared" si="8"/>
        <v>0.96246542185338857</v>
      </c>
    </row>
    <row r="19" spans="1:22" ht="13.15" customHeight="1" x14ac:dyDescent="0.2">
      <c r="A19" s="13" t="s">
        <v>14</v>
      </c>
      <c r="B19" s="1">
        <f t="shared" si="1"/>
        <v>48621</v>
      </c>
      <c r="C19" s="1">
        <f t="shared" si="0"/>
        <v>49600</v>
      </c>
      <c r="D19" s="22">
        <f t="shared" si="2"/>
        <v>0.98026209677419351</v>
      </c>
      <c r="E19" s="1">
        <v>3614</v>
      </c>
      <c r="F19" s="25">
        <v>3722.5000000000005</v>
      </c>
      <c r="G19" s="22">
        <f t="shared" si="3"/>
        <v>0.97085292142377422</v>
      </c>
      <c r="H19" s="1">
        <v>7867</v>
      </c>
      <c r="I19" s="25">
        <v>8082.5000000000018</v>
      </c>
      <c r="J19" s="22">
        <f t="shared" si="4"/>
        <v>0.97333745746984202</v>
      </c>
      <c r="K19" s="1">
        <v>6068</v>
      </c>
      <c r="L19" s="25">
        <v>6382.5</v>
      </c>
      <c r="M19" s="22">
        <f t="shared" si="5"/>
        <v>0.95072463768115945</v>
      </c>
      <c r="N19" s="1">
        <v>11337</v>
      </c>
      <c r="O19" s="25">
        <v>11510</v>
      </c>
      <c r="P19" s="22">
        <f t="shared" si="6"/>
        <v>0.98496959165942655</v>
      </c>
      <c r="Q19" s="1">
        <v>12147</v>
      </c>
      <c r="R19" s="25">
        <v>12072.500000000004</v>
      </c>
      <c r="S19" s="22">
        <f t="shared" si="7"/>
        <v>1.0061710499068126</v>
      </c>
      <c r="T19" s="1">
        <v>7588</v>
      </c>
      <c r="U19" s="25">
        <v>7830</v>
      </c>
      <c r="V19" s="22">
        <f t="shared" si="8"/>
        <v>0.9690932311621967</v>
      </c>
    </row>
    <row r="20" spans="1:22" ht="13.15" customHeight="1" x14ac:dyDescent="0.2">
      <c r="A20" s="13" t="s">
        <v>15</v>
      </c>
      <c r="B20" s="1">
        <f t="shared" si="1"/>
        <v>115800</v>
      </c>
      <c r="C20" s="1">
        <f t="shared" si="0"/>
        <v>121242.5</v>
      </c>
      <c r="D20" s="22">
        <f t="shared" si="2"/>
        <v>0.95511062539950919</v>
      </c>
      <c r="E20" s="1">
        <v>7838</v>
      </c>
      <c r="F20" s="25">
        <v>7889.9999999999991</v>
      </c>
      <c r="G20" s="22">
        <f t="shared" si="3"/>
        <v>0.99340937896070991</v>
      </c>
      <c r="H20" s="1">
        <v>16927</v>
      </c>
      <c r="I20" s="25">
        <v>17389.999999999993</v>
      </c>
      <c r="J20" s="22">
        <f t="shared" si="4"/>
        <v>0.97337550316273758</v>
      </c>
      <c r="K20" s="1">
        <v>12491</v>
      </c>
      <c r="L20" s="25">
        <v>13322.5</v>
      </c>
      <c r="M20" s="22">
        <f t="shared" si="5"/>
        <v>0.93758678926627881</v>
      </c>
      <c r="N20" s="1">
        <v>27034</v>
      </c>
      <c r="O20" s="25">
        <v>29282.5</v>
      </c>
      <c r="P20" s="22">
        <f t="shared" si="6"/>
        <v>0.92321352343549901</v>
      </c>
      <c r="Q20" s="1">
        <v>30379</v>
      </c>
      <c r="R20" s="25">
        <v>31527.500000000004</v>
      </c>
      <c r="S20" s="22">
        <f t="shared" si="7"/>
        <v>0.9635714852113233</v>
      </c>
      <c r="T20" s="1">
        <v>21131</v>
      </c>
      <c r="U20" s="25">
        <v>21829.999999999996</v>
      </c>
      <c r="V20" s="22">
        <f t="shared" si="8"/>
        <v>0.9679798442510309</v>
      </c>
    </row>
    <row r="21" spans="1:22" ht="13.15" customHeight="1" x14ac:dyDescent="0.2">
      <c r="A21" s="13" t="s">
        <v>16</v>
      </c>
      <c r="B21" s="1">
        <f t="shared" si="1"/>
        <v>405591</v>
      </c>
      <c r="C21" s="1">
        <f t="shared" si="0"/>
        <v>424845</v>
      </c>
      <c r="D21" s="22">
        <f t="shared" si="2"/>
        <v>0.95467994209652929</v>
      </c>
      <c r="E21" s="1">
        <v>28077</v>
      </c>
      <c r="F21" s="25">
        <v>28740</v>
      </c>
      <c r="G21" s="22">
        <f t="shared" si="3"/>
        <v>0.97693110647181625</v>
      </c>
      <c r="H21" s="1">
        <v>58966</v>
      </c>
      <c r="I21" s="25">
        <v>59720</v>
      </c>
      <c r="J21" s="22">
        <f t="shared" si="4"/>
        <v>0.98737441393168113</v>
      </c>
      <c r="K21" s="1">
        <v>50638</v>
      </c>
      <c r="L21" s="25">
        <v>57765</v>
      </c>
      <c r="M21" s="22">
        <f t="shared" si="5"/>
        <v>0.87662079113650138</v>
      </c>
      <c r="N21" s="1">
        <v>100188</v>
      </c>
      <c r="O21" s="25">
        <v>107370</v>
      </c>
      <c r="P21" s="22">
        <f t="shared" si="6"/>
        <v>0.9331098072087175</v>
      </c>
      <c r="Q21" s="1">
        <v>100366</v>
      </c>
      <c r="R21" s="25">
        <v>102870.00000000003</v>
      </c>
      <c r="S21" s="22">
        <f t="shared" si="7"/>
        <v>0.97565859823077639</v>
      </c>
      <c r="T21" s="1">
        <v>67356</v>
      </c>
      <c r="U21" s="25">
        <v>68380</v>
      </c>
      <c r="V21" s="22">
        <f t="shared" si="8"/>
        <v>0.98502486107048848</v>
      </c>
    </row>
    <row r="22" spans="1:22" ht="13.15" customHeight="1" x14ac:dyDescent="0.2">
      <c r="A22" s="13" t="s">
        <v>17</v>
      </c>
      <c r="B22" s="1">
        <f t="shared" si="1"/>
        <v>46377</v>
      </c>
      <c r="C22" s="1">
        <f t="shared" si="0"/>
        <v>46325</v>
      </c>
      <c r="D22" s="22">
        <f t="shared" si="2"/>
        <v>1.0011225040474905</v>
      </c>
      <c r="E22" s="1">
        <v>2748</v>
      </c>
      <c r="F22" s="25">
        <v>2729.9999999999995</v>
      </c>
      <c r="G22" s="22">
        <f t="shared" si="3"/>
        <v>1.0065934065934068</v>
      </c>
      <c r="H22" s="1">
        <v>6101</v>
      </c>
      <c r="I22" s="25">
        <v>6137.5</v>
      </c>
      <c r="J22" s="22">
        <f t="shared" si="4"/>
        <v>0.99405295315682285</v>
      </c>
      <c r="K22" s="1">
        <v>4915</v>
      </c>
      <c r="L22" s="25">
        <v>4885</v>
      </c>
      <c r="M22" s="22">
        <f t="shared" si="5"/>
        <v>1.0061412487205732</v>
      </c>
      <c r="N22" s="1">
        <v>9548</v>
      </c>
      <c r="O22" s="25">
        <v>9870</v>
      </c>
      <c r="P22" s="22">
        <f t="shared" si="6"/>
        <v>0.96737588652482265</v>
      </c>
      <c r="Q22" s="1">
        <v>12877</v>
      </c>
      <c r="R22" s="25">
        <v>12647.500000000002</v>
      </c>
      <c r="S22" s="22">
        <f t="shared" si="7"/>
        <v>1.0181458786321407</v>
      </c>
      <c r="T22" s="1">
        <v>10188</v>
      </c>
      <c r="U22" s="25">
        <v>10055</v>
      </c>
      <c r="V22" s="22">
        <f t="shared" si="8"/>
        <v>1.0132272501243162</v>
      </c>
    </row>
    <row r="23" spans="1:22" ht="13.15" customHeight="1" x14ac:dyDescent="0.2">
      <c r="A23" s="13" t="s">
        <v>18</v>
      </c>
      <c r="B23" s="1">
        <f t="shared" si="1"/>
        <v>587852</v>
      </c>
      <c r="C23" s="1">
        <f t="shared" si="0"/>
        <v>636475</v>
      </c>
      <c r="D23" s="22">
        <f t="shared" si="2"/>
        <v>0.92360579755685612</v>
      </c>
      <c r="E23" s="1">
        <v>39383</v>
      </c>
      <c r="F23" s="25">
        <v>40529.999999999993</v>
      </c>
      <c r="G23" s="22">
        <f t="shared" si="3"/>
        <v>0.97169997532691854</v>
      </c>
      <c r="H23" s="1">
        <v>81224</v>
      </c>
      <c r="I23" s="25">
        <v>80849.999999999985</v>
      </c>
      <c r="J23" s="22">
        <f t="shared" si="4"/>
        <v>1.0046258503401362</v>
      </c>
      <c r="K23" s="1">
        <v>68804</v>
      </c>
      <c r="L23" s="25">
        <v>83180</v>
      </c>
      <c r="M23" s="22">
        <f t="shared" si="5"/>
        <v>0.82716999278672754</v>
      </c>
      <c r="N23" s="1">
        <v>163276</v>
      </c>
      <c r="O23" s="25">
        <v>182765</v>
      </c>
      <c r="P23" s="22">
        <f t="shared" si="6"/>
        <v>0.89336579760895141</v>
      </c>
      <c r="Q23" s="1">
        <v>150161</v>
      </c>
      <c r="R23" s="25">
        <v>158190.00000000003</v>
      </c>
      <c r="S23" s="22">
        <f t="shared" si="7"/>
        <v>0.94924457930336914</v>
      </c>
      <c r="T23" s="1">
        <v>85004</v>
      </c>
      <c r="U23" s="25">
        <v>90960.000000000015</v>
      </c>
      <c r="V23" s="22">
        <f t="shared" si="8"/>
        <v>0.93452066842568149</v>
      </c>
    </row>
    <row r="24" spans="1:22" ht="13.15" customHeight="1" x14ac:dyDescent="0.2">
      <c r="A24" s="13" t="s">
        <v>19</v>
      </c>
      <c r="B24" s="1">
        <f t="shared" si="1"/>
        <v>30720</v>
      </c>
      <c r="C24" s="1">
        <f t="shared" si="0"/>
        <v>32470</v>
      </c>
      <c r="D24" s="22">
        <f t="shared" si="2"/>
        <v>0.94610409608869728</v>
      </c>
      <c r="E24" s="1">
        <v>1633</v>
      </c>
      <c r="F24" s="25">
        <v>1849.9999999999998</v>
      </c>
      <c r="G24" s="22">
        <f t="shared" si="3"/>
        <v>0.88270270270270279</v>
      </c>
      <c r="H24" s="1">
        <v>3721</v>
      </c>
      <c r="I24" s="25">
        <v>4290</v>
      </c>
      <c r="J24" s="22">
        <f t="shared" si="4"/>
        <v>0.86736596736596738</v>
      </c>
      <c r="K24" s="1">
        <v>2867</v>
      </c>
      <c r="L24" s="25">
        <v>3102.5</v>
      </c>
      <c r="M24" s="22">
        <f t="shared" si="5"/>
        <v>0.9240934730056406</v>
      </c>
      <c r="N24" s="1">
        <v>6392</v>
      </c>
      <c r="O24" s="25">
        <v>7050</v>
      </c>
      <c r="P24" s="22">
        <f t="shared" si="6"/>
        <v>0.90666666666666662</v>
      </c>
      <c r="Q24" s="1">
        <v>9639</v>
      </c>
      <c r="R24" s="25">
        <v>9932.5</v>
      </c>
      <c r="S24" s="22">
        <f t="shared" si="7"/>
        <v>0.97045054115278129</v>
      </c>
      <c r="T24" s="1">
        <v>6468</v>
      </c>
      <c r="U24" s="25">
        <v>6245.0000000000009</v>
      </c>
      <c r="V24" s="22">
        <f t="shared" si="8"/>
        <v>1.0357085668534827</v>
      </c>
    </row>
    <row r="25" spans="1:22" ht="13.15" customHeight="1" x14ac:dyDescent="0.2">
      <c r="A25" s="13" t="s">
        <v>20</v>
      </c>
      <c r="B25" s="1">
        <f t="shared" si="1"/>
        <v>64779</v>
      </c>
      <c r="C25" s="1">
        <f t="shared" si="0"/>
        <v>65432.5</v>
      </c>
      <c r="D25" s="22">
        <f t="shared" si="2"/>
        <v>0.99001260841325034</v>
      </c>
      <c r="E25" s="1">
        <v>4254</v>
      </c>
      <c r="F25" s="25">
        <v>4375</v>
      </c>
      <c r="G25" s="22">
        <f t="shared" si="3"/>
        <v>0.97234285714285718</v>
      </c>
      <c r="H25" s="1">
        <v>9044</v>
      </c>
      <c r="I25" s="25">
        <v>9025.0000000000018</v>
      </c>
      <c r="J25" s="22">
        <f t="shared" si="4"/>
        <v>1.0021052631578946</v>
      </c>
      <c r="K25" s="1">
        <v>7294</v>
      </c>
      <c r="L25" s="25">
        <v>7427.5</v>
      </c>
      <c r="M25" s="22">
        <f t="shared" si="5"/>
        <v>0.9820262537866038</v>
      </c>
      <c r="N25" s="1">
        <v>13817</v>
      </c>
      <c r="O25" s="25">
        <v>14507.499999999998</v>
      </c>
      <c r="P25" s="22">
        <f t="shared" si="6"/>
        <v>0.95240392900224036</v>
      </c>
      <c r="Q25" s="1">
        <v>17263</v>
      </c>
      <c r="R25" s="25">
        <v>17082.499999999996</v>
      </c>
      <c r="S25" s="22">
        <f t="shared" si="7"/>
        <v>1.0105663690911755</v>
      </c>
      <c r="T25" s="1">
        <v>13107</v>
      </c>
      <c r="U25" s="25">
        <v>13015.000000000004</v>
      </c>
      <c r="V25" s="22">
        <f t="shared" si="8"/>
        <v>1.0070687668075295</v>
      </c>
    </row>
    <row r="26" spans="1:22" ht="13.15" customHeight="1" x14ac:dyDescent="0.2">
      <c r="A26" s="19" t="s">
        <v>21</v>
      </c>
      <c r="B26" s="20">
        <f t="shared" si="1"/>
        <v>4691374</v>
      </c>
      <c r="C26" s="20">
        <f t="shared" si="0"/>
        <v>4983205</v>
      </c>
      <c r="D26" s="21">
        <f t="shared" si="2"/>
        <v>0.94143708717582364</v>
      </c>
      <c r="E26" s="20">
        <v>300734</v>
      </c>
      <c r="F26" s="20">
        <v>308727.5</v>
      </c>
      <c r="G26" s="21">
        <f t="shared" si="3"/>
        <v>0.97410823460819007</v>
      </c>
      <c r="H26" s="20">
        <v>643552</v>
      </c>
      <c r="I26" s="20">
        <v>646095</v>
      </c>
      <c r="J26" s="21">
        <f t="shared" si="4"/>
        <v>0.99606404630897938</v>
      </c>
      <c r="K26" s="20">
        <v>572110</v>
      </c>
      <c r="L26" s="20">
        <v>669330</v>
      </c>
      <c r="M26" s="21">
        <f t="shared" si="5"/>
        <v>0.85475027266072046</v>
      </c>
      <c r="N26" s="20">
        <v>1217363</v>
      </c>
      <c r="O26" s="20">
        <v>1342767.5</v>
      </c>
      <c r="P26" s="21">
        <f t="shared" si="6"/>
        <v>0.90660743576233416</v>
      </c>
      <c r="Q26" s="20">
        <v>1202646</v>
      </c>
      <c r="R26" s="20">
        <v>1235360</v>
      </c>
      <c r="S26" s="21">
        <f t="shared" si="7"/>
        <v>0.97351865043388164</v>
      </c>
      <c r="T26" s="20">
        <v>754969</v>
      </c>
      <c r="U26" s="20">
        <v>780925</v>
      </c>
      <c r="V26" s="21">
        <f t="shared" si="8"/>
        <v>0.96676249319717</v>
      </c>
    </row>
    <row r="28" spans="1:22" x14ac:dyDescent="0.2">
      <c r="A28" s="3" t="s">
        <v>39</v>
      </c>
      <c r="B28" s="5"/>
      <c r="C28" s="6"/>
      <c r="D28" s="7"/>
      <c r="E28" s="5"/>
      <c r="F28" s="8"/>
      <c r="G28" s="9"/>
      <c r="H28" s="5"/>
      <c r="I28" s="8"/>
      <c r="J28" s="10"/>
      <c r="K28" s="5"/>
      <c r="L28" s="8"/>
      <c r="M28" s="10"/>
      <c r="N28" s="5"/>
      <c r="O28" s="8"/>
      <c r="P28" s="10"/>
      <c r="Q28" s="5"/>
      <c r="R28" s="8"/>
      <c r="S28" s="10"/>
      <c r="T28" s="5"/>
      <c r="U28" s="8"/>
      <c r="V28" s="10"/>
    </row>
    <row r="29" spans="1:22" x14ac:dyDescent="0.2">
      <c r="A29" s="3" t="str">
        <f>Ethnicity!A29</f>
        <v xml:space="preserve">           Population is based on projections provided by Stats NZ in Nov 2018. </v>
      </c>
    </row>
    <row r="31" spans="1:22" x14ac:dyDescent="0.2">
      <c r="B31" s="5"/>
    </row>
  </sheetData>
  <pageMargins left="0.31496062992125984" right="0.31496062992125984" top="0.55118110236220474" bottom="0.35433070866141736" header="0.31496062992125984" footer="0.31496062992125984"/>
  <pageSetup paperSize="9" scale="63" orientation="landscape" r:id="rId1"/>
  <rowBreaks count="2" manualBreakCount="2">
    <brk id="27" max="16383" man="1"/>
    <brk id="53" max="16383" man="1"/>
  </rowBreaks>
  <ignoredErrors>
    <ignoredError sqref="A1:XFD5 A27:XFD28 D6:D25 G6:G25 J6:J25 M6:M25 P6:P25 S6:S25 V6:XFD25 B30:XFD30 B29:XFD29 D26 A33:XFD34 C31:XFD31 G26 J26 M26 P26 S26 V26:XFD26 C32:XFD32 A36:XFD1048576 B35:XFD3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zoomScaleNormal="100" workbookViewId="0">
      <pane xSplit="4" ySplit="5" topLeftCell="E6" activePane="bottomRight" state="frozen"/>
      <selection activeCell="A28" sqref="A28:A32"/>
      <selection pane="topRight" activeCell="A28" sqref="A28:A32"/>
      <selection pane="bottomLeft" activeCell="A28" sqref="A28:A32"/>
      <selection pane="bottomRight" activeCell="A3" sqref="A3"/>
    </sheetView>
  </sheetViews>
  <sheetFormatPr defaultColWidth="9.140625" defaultRowHeight="12" x14ac:dyDescent="0.2"/>
  <cols>
    <col min="1" max="1" width="27.7109375" style="3" customWidth="1"/>
    <col min="2" max="19" width="9.42578125" style="3" customWidth="1"/>
    <col min="20" max="20" width="3.42578125" style="3" customWidth="1"/>
    <col min="21" max="16384" width="9.140625" style="3"/>
  </cols>
  <sheetData>
    <row r="1" spans="1:22" ht="15" x14ac:dyDescent="0.2">
      <c r="A1" s="24" t="str">
        <f>SUBSTITUTE(Ethnicity!A1,"Ethnicity","Deprivation")</f>
        <v>Access to Primary Care by Deprivation (October 2019)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x14ac:dyDescent="0.2">
      <c r="A2" s="12" t="s">
        <v>42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2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2" ht="13.15" customHeight="1" x14ac:dyDescent="0.2">
      <c r="B4" s="14" t="s">
        <v>0</v>
      </c>
      <c r="C4" s="15"/>
      <c r="D4" s="15"/>
      <c r="E4" s="14" t="s">
        <v>34</v>
      </c>
      <c r="F4" s="15"/>
      <c r="G4" s="15"/>
      <c r="H4" s="14" t="s">
        <v>35</v>
      </c>
      <c r="I4" s="15"/>
      <c r="J4" s="15"/>
      <c r="K4" s="14" t="s">
        <v>36</v>
      </c>
      <c r="L4" s="15"/>
      <c r="M4" s="15"/>
      <c r="N4" s="14" t="s">
        <v>37</v>
      </c>
      <c r="O4" s="15"/>
      <c r="P4" s="15"/>
      <c r="Q4" s="14" t="s">
        <v>47</v>
      </c>
      <c r="R4" s="15"/>
      <c r="S4" s="15"/>
    </row>
    <row r="5" spans="1:22" ht="26.45" customHeight="1" x14ac:dyDescent="0.2">
      <c r="A5" s="16" t="s">
        <v>33</v>
      </c>
      <c r="B5" s="17" t="s">
        <v>25</v>
      </c>
      <c r="C5" s="17" t="s">
        <v>22</v>
      </c>
      <c r="D5" s="18" t="s">
        <v>3</v>
      </c>
      <c r="E5" s="17" t="s">
        <v>25</v>
      </c>
      <c r="F5" s="17" t="s">
        <v>22</v>
      </c>
      <c r="G5" s="18" t="s">
        <v>3</v>
      </c>
      <c r="H5" s="17" t="s">
        <v>25</v>
      </c>
      <c r="I5" s="17" t="s">
        <v>22</v>
      </c>
      <c r="J5" s="18" t="s">
        <v>3</v>
      </c>
      <c r="K5" s="17" t="s">
        <v>25</v>
      </c>
      <c r="L5" s="17" t="s">
        <v>22</v>
      </c>
      <c r="M5" s="18" t="s">
        <v>3</v>
      </c>
      <c r="N5" s="17" t="s">
        <v>25</v>
      </c>
      <c r="O5" s="17" t="s">
        <v>22</v>
      </c>
      <c r="P5" s="18" t="s">
        <v>3</v>
      </c>
      <c r="Q5" s="17" t="s">
        <v>25</v>
      </c>
      <c r="R5" s="17" t="s">
        <v>22</v>
      </c>
      <c r="S5" s="18" t="s">
        <v>3</v>
      </c>
    </row>
    <row r="6" spans="1:22" ht="13.15" customHeight="1" x14ac:dyDescent="0.2">
      <c r="A6" s="13" t="s">
        <v>4</v>
      </c>
      <c r="B6" s="1">
        <f>Ethnicity!B6</f>
        <v>457278</v>
      </c>
      <c r="C6" s="1">
        <f>F6+I6+L6+O6+R6</f>
        <v>551530.00000000012</v>
      </c>
      <c r="D6" s="22">
        <f>IF(B6=0,"",B6/C6)</f>
        <v>0.82910811741881663</v>
      </c>
      <c r="E6" s="1">
        <v>105607</v>
      </c>
      <c r="F6" s="25">
        <v>125121.05959882285</v>
      </c>
      <c r="G6" s="22">
        <f>IF(E6=0,"",E6/F6)</f>
        <v>0.84403856823630641</v>
      </c>
      <c r="H6" s="1">
        <v>99659</v>
      </c>
      <c r="I6" s="25">
        <v>122648.10961079309</v>
      </c>
      <c r="J6" s="22">
        <f>IF(H6=0,"",H6/I6)</f>
        <v>0.81256042442279897</v>
      </c>
      <c r="K6" s="1">
        <v>85635</v>
      </c>
      <c r="L6" s="25">
        <v>106836.06348095476</v>
      </c>
      <c r="M6" s="22">
        <f>IF(K6=0,"",K6/L6)</f>
        <v>0.80155517912044572</v>
      </c>
      <c r="N6" s="1">
        <v>76288</v>
      </c>
      <c r="O6" s="25">
        <v>96823.652766223517</v>
      </c>
      <c r="P6" s="22">
        <f>IF(N6=0,"",N6/O6)</f>
        <v>0.78790665111751201</v>
      </c>
      <c r="Q6" s="1">
        <v>79355</v>
      </c>
      <c r="R6" s="25">
        <v>100101.11454320585</v>
      </c>
      <c r="S6" s="22">
        <f>IF(Q6=0,"",Q6/R6)</f>
        <v>0.79274841606032898</v>
      </c>
      <c r="U6" s="5"/>
      <c r="V6" s="5"/>
    </row>
    <row r="7" spans="1:22" ht="13.15" customHeight="1" x14ac:dyDescent="0.2">
      <c r="A7" s="13" t="s">
        <v>5</v>
      </c>
      <c r="B7" s="1">
        <f>Ethnicity!B7</f>
        <v>241342</v>
      </c>
      <c r="C7" s="1">
        <f t="shared" ref="C7:C25" si="0">F7+I7+L7+O7+R7</f>
        <v>242410</v>
      </c>
      <c r="D7" s="22">
        <f t="shared" ref="D7:D26" si="1">IF(B7=0,"",B7/C7)</f>
        <v>0.99559424116166828</v>
      </c>
      <c r="E7" s="1">
        <v>34309</v>
      </c>
      <c r="F7" s="25">
        <v>29508.452499589268</v>
      </c>
      <c r="G7" s="22">
        <f t="shared" ref="G7:G26" si="2">IF(E7=0,"",E7/F7)</f>
        <v>1.1626838106972079</v>
      </c>
      <c r="H7" s="1">
        <v>40961</v>
      </c>
      <c r="I7" s="25">
        <v>42399.544658120802</v>
      </c>
      <c r="J7" s="22">
        <f t="shared" ref="J7:J26" si="3">IF(H7=0,"",H7/I7)</f>
        <v>0.966071695587295</v>
      </c>
      <c r="K7" s="1">
        <v>53344</v>
      </c>
      <c r="L7" s="25">
        <v>53765.9134011305</v>
      </c>
      <c r="M7" s="22">
        <f t="shared" ref="M7:M26" si="4">IF(K7=0,"",K7/L7)</f>
        <v>0.99215277162720672</v>
      </c>
      <c r="N7" s="1">
        <v>52113</v>
      </c>
      <c r="O7" s="25">
        <v>56269.546521421376</v>
      </c>
      <c r="P7" s="22">
        <f t="shared" ref="P7:P26" si="5">IF(N7=0,"",N7/O7)</f>
        <v>0.9261315084556615</v>
      </c>
      <c r="Q7" s="1">
        <v>52747</v>
      </c>
      <c r="R7" s="25">
        <v>60466.542919738058</v>
      </c>
      <c r="S7" s="22">
        <f t="shared" ref="S7:S26" si="6">IF(Q7=0,"",Q7/R7)</f>
        <v>0.87233364854371109</v>
      </c>
      <c r="U7" s="5"/>
      <c r="V7" s="5"/>
    </row>
    <row r="8" spans="1:22" ht="13.15" customHeight="1" x14ac:dyDescent="0.2">
      <c r="A8" s="13" t="s">
        <v>6</v>
      </c>
      <c r="B8" s="1">
        <f>Ethnicity!B8</f>
        <v>535610</v>
      </c>
      <c r="C8" s="1">
        <f t="shared" si="0"/>
        <v>576055</v>
      </c>
      <c r="D8" s="22">
        <f t="shared" si="1"/>
        <v>0.92978969022055191</v>
      </c>
      <c r="E8" s="1">
        <v>179467</v>
      </c>
      <c r="F8" s="25">
        <v>176704.6836019769</v>
      </c>
      <c r="G8" s="22">
        <f t="shared" si="2"/>
        <v>1.0156323892593879</v>
      </c>
      <c r="H8" s="1">
        <v>113785</v>
      </c>
      <c r="I8" s="25">
        <v>128371.6501950021</v>
      </c>
      <c r="J8" s="22">
        <f t="shared" si="3"/>
        <v>0.88637171701972861</v>
      </c>
      <c r="K8" s="1">
        <v>95146</v>
      </c>
      <c r="L8" s="25">
        <v>114958.42580544978</v>
      </c>
      <c r="M8" s="22">
        <f t="shared" si="4"/>
        <v>0.82765573148174987</v>
      </c>
      <c r="N8" s="1">
        <v>82352</v>
      </c>
      <c r="O8" s="25">
        <v>101811.2067030014</v>
      </c>
      <c r="P8" s="22">
        <f t="shared" si="5"/>
        <v>0.80886969781463414</v>
      </c>
      <c r="Q8" s="1">
        <v>46404</v>
      </c>
      <c r="R8" s="25">
        <v>54209.033694569785</v>
      </c>
      <c r="S8" s="22">
        <f t="shared" si="6"/>
        <v>0.85601968597068667</v>
      </c>
      <c r="U8" s="5"/>
      <c r="V8" s="5"/>
    </row>
    <row r="9" spans="1:22" ht="13.15" customHeight="1" x14ac:dyDescent="0.2">
      <c r="A9" s="13" t="s">
        <v>43</v>
      </c>
      <c r="B9" s="1">
        <f>Ethnicity!B9</f>
        <v>299213</v>
      </c>
      <c r="C9" s="1">
        <f t="shared" si="0"/>
        <v>322835.00000000006</v>
      </c>
      <c r="D9" s="22">
        <f t="shared" si="1"/>
        <v>0.92682949494323708</v>
      </c>
      <c r="E9" s="1">
        <v>95997</v>
      </c>
      <c r="F9" s="25">
        <v>101551.07799681915</v>
      </c>
      <c r="G9" s="22">
        <f t="shared" si="2"/>
        <v>0.9453075427028641</v>
      </c>
      <c r="H9" s="1">
        <v>69784</v>
      </c>
      <c r="I9" s="25">
        <v>75902.801298091246</v>
      </c>
      <c r="J9" s="22">
        <f t="shared" si="3"/>
        <v>0.91938635737486119</v>
      </c>
      <c r="K9" s="1">
        <v>51117</v>
      </c>
      <c r="L9" s="25">
        <v>58345.577389998849</v>
      </c>
      <c r="M9" s="22">
        <f t="shared" si="4"/>
        <v>0.87610753525188501</v>
      </c>
      <c r="N9" s="1">
        <v>39386</v>
      </c>
      <c r="O9" s="25">
        <v>47528.772198651597</v>
      </c>
      <c r="P9" s="22">
        <f t="shared" si="5"/>
        <v>0.82867699244116788</v>
      </c>
      <c r="Q9" s="1">
        <v>35499</v>
      </c>
      <c r="R9" s="25">
        <v>39506.77111643918</v>
      </c>
      <c r="S9" s="22">
        <f t="shared" si="6"/>
        <v>0.89855482988910973</v>
      </c>
      <c r="U9" s="5"/>
      <c r="V9" s="5"/>
    </row>
    <row r="10" spans="1:22" ht="13.15" customHeight="1" x14ac:dyDescent="0.2">
      <c r="A10" s="13" t="s">
        <v>7</v>
      </c>
      <c r="B10" s="1">
        <f>Ethnicity!B10</f>
        <v>557114</v>
      </c>
      <c r="C10" s="1">
        <f t="shared" si="0"/>
        <v>571985</v>
      </c>
      <c r="D10" s="22">
        <f t="shared" si="1"/>
        <v>0.97400106646153306</v>
      </c>
      <c r="E10" s="1">
        <v>93693</v>
      </c>
      <c r="F10" s="25">
        <v>101162.53793859083</v>
      </c>
      <c r="G10" s="22">
        <f t="shared" si="2"/>
        <v>0.92616300370869398</v>
      </c>
      <c r="H10" s="1">
        <v>89049</v>
      </c>
      <c r="I10" s="25">
        <v>95757.322737403229</v>
      </c>
      <c r="J10" s="22">
        <f t="shared" si="3"/>
        <v>0.92994454579938957</v>
      </c>
      <c r="K10" s="1">
        <v>72192</v>
      </c>
      <c r="L10" s="25">
        <v>80586.052551094777</v>
      </c>
      <c r="M10" s="22">
        <f t="shared" si="4"/>
        <v>0.89583740256078914</v>
      </c>
      <c r="N10" s="1">
        <v>85166</v>
      </c>
      <c r="O10" s="25">
        <v>89357.531942276299</v>
      </c>
      <c r="P10" s="22">
        <f t="shared" si="5"/>
        <v>0.95309257259943159</v>
      </c>
      <c r="Q10" s="1">
        <v>195984</v>
      </c>
      <c r="R10" s="25">
        <v>205121.55483063488</v>
      </c>
      <c r="S10" s="22">
        <f t="shared" si="6"/>
        <v>0.95545297597719758</v>
      </c>
      <c r="U10" s="5"/>
      <c r="V10" s="5"/>
    </row>
    <row r="11" spans="1:22" ht="13.15" customHeight="1" x14ac:dyDescent="0.2">
      <c r="A11" s="13" t="s">
        <v>44</v>
      </c>
      <c r="B11" s="1">
        <f>Ethnicity!B11</f>
        <v>164830</v>
      </c>
      <c r="C11" s="1">
        <f t="shared" si="0"/>
        <v>167455</v>
      </c>
      <c r="D11" s="22">
        <f t="shared" si="1"/>
        <v>0.98432414678570357</v>
      </c>
      <c r="E11" s="1">
        <v>25148</v>
      </c>
      <c r="F11" s="25">
        <v>24762.338772018171</v>
      </c>
      <c r="G11" s="22">
        <f t="shared" si="2"/>
        <v>1.0155745073812508</v>
      </c>
      <c r="H11" s="1">
        <v>22581</v>
      </c>
      <c r="I11" s="25">
        <v>23526.116187422122</v>
      </c>
      <c r="J11" s="22">
        <f t="shared" si="3"/>
        <v>0.95982693531338537</v>
      </c>
      <c r="K11" s="1">
        <v>29986</v>
      </c>
      <c r="L11" s="25">
        <v>32577.849953610381</v>
      </c>
      <c r="M11" s="22">
        <f t="shared" si="4"/>
        <v>0.92044134412488621</v>
      </c>
      <c r="N11" s="1">
        <v>37068</v>
      </c>
      <c r="O11" s="25">
        <v>40044.658835876784</v>
      </c>
      <c r="P11" s="22">
        <f t="shared" si="5"/>
        <v>0.92566652026986584</v>
      </c>
      <c r="Q11" s="1">
        <v>45165</v>
      </c>
      <c r="R11" s="25">
        <v>46544.036251072524</v>
      </c>
      <c r="S11" s="22">
        <f t="shared" si="6"/>
        <v>0.97037136522424505</v>
      </c>
      <c r="U11" s="5"/>
      <c r="V11" s="5"/>
    </row>
    <row r="12" spans="1:22" ht="13.15" customHeight="1" x14ac:dyDescent="0.2">
      <c r="A12" s="13" t="s">
        <v>8</v>
      </c>
      <c r="B12" s="1">
        <f>Ethnicity!B12</f>
        <v>148937</v>
      </c>
      <c r="C12" s="1">
        <f t="shared" si="0"/>
        <v>151255</v>
      </c>
      <c r="D12" s="22">
        <f t="shared" si="1"/>
        <v>0.98467488678060233</v>
      </c>
      <c r="E12" s="1">
        <v>33696</v>
      </c>
      <c r="F12" s="25">
        <v>34179.195479824921</v>
      </c>
      <c r="G12" s="22">
        <f t="shared" si="2"/>
        <v>0.98586287731347744</v>
      </c>
      <c r="H12" s="1">
        <v>26531</v>
      </c>
      <c r="I12" s="25">
        <v>26775.158612743704</v>
      </c>
      <c r="J12" s="22">
        <f t="shared" si="3"/>
        <v>0.99088115158251588</v>
      </c>
      <c r="K12" s="1">
        <v>27148</v>
      </c>
      <c r="L12" s="25">
        <v>28843.10721806296</v>
      </c>
      <c r="M12" s="22">
        <f t="shared" si="4"/>
        <v>0.94123007603697428</v>
      </c>
      <c r="N12" s="1">
        <v>30164</v>
      </c>
      <c r="O12" s="25">
        <v>31404.967528645924</v>
      </c>
      <c r="P12" s="22">
        <f t="shared" si="5"/>
        <v>0.96048499246133656</v>
      </c>
      <c r="Q12" s="1">
        <v>29020</v>
      </c>
      <c r="R12" s="25">
        <v>30052.571160722488</v>
      </c>
      <c r="S12" s="22">
        <f t="shared" si="6"/>
        <v>0.96564117076039013</v>
      </c>
      <c r="U12" s="5"/>
      <c r="V12" s="5"/>
    </row>
    <row r="13" spans="1:22" ht="13.15" customHeight="1" x14ac:dyDescent="0.2">
      <c r="A13" s="13" t="s">
        <v>9</v>
      </c>
      <c r="B13" s="1">
        <f>Ethnicity!B13</f>
        <v>108214</v>
      </c>
      <c r="C13" s="1">
        <f t="shared" si="0"/>
        <v>110945</v>
      </c>
      <c r="D13" s="22">
        <f t="shared" si="1"/>
        <v>0.97538419937807019</v>
      </c>
      <c r="E13" s="1">
        <v>12112</v>
      </c>
      <c r="F13" s="25">
        <v>12081.298087190298</v>
      </c>
      <c r="G13" s="22">
        <f t="shared" si="2"/>
        <v>1.0025412759943615</v>
      </c>
      <c r="H13" s="1">
        <v>18908</v>
      </c>
      <c r="I13" s="25">
        <v>20298.900337219406</v>
      </c>
      <c r="J13" s="22">
        <f t="shared" si="3"/>
        <v>0.93147903018819711</v>
      </c>
      <c r="K13" s="1">
        <v>15126</v>
      </c>
      <c r="L13" s="25">
        <v>16958.534456424888</v>
      </c>
      <c r="M13" s="22">
        <f t="shared" si="4"/>
        <v>0.89194028168332573</v>
      </c>
      <c r="N13" s="1">
        <v>21280</v>
      </c>
      <c r="O13" s="25">
        <v>23420.699405147778</v>
      </c>
      <c r="P13" s="22">
        <f t="shared" si="5"/>
        <v>0.90859797275408183</v>
      </c>
      <c r="Q13" s="1">
        <v>35409</v>
      </c>
      <c r="R13" s="25">
        <v>38185.567714017627</v>
      </c>
      <c r="S13" s="22">
        <f t="shared" si="6"/>
        <v>0.92728750990918563</v>
      </c>
      <c r="U13" s="5"/>
      <c r="V13" s="5"/>
    </row>
    <row r="14" spans="1:22" ht="13.15" customHeight="1" x14ac:dyDescent="0.2">
      <c r="A14" s="13" t="s">
        <v>45</v>
      </c>
      <c r="B14" s="1">
        <f>Ethnicity!B14</f>
        <v>171226</v>
      </c>
      <c r="C14" s="1">
        <f t="shared" si="0"/>
        <v>181750</v>
      </c>
      <c r="D14" s="22">
        <f t="shared" si="1"/>
        <v>0.94209628610729024</v>
      </c>
      <c r="E14" s="1">
        <v>23767</v>
      </c>
      <c r="F14" s="25">
        <v>23918.734605309626</v>
      </c>
      <c r="G14" s="22">
        <f t="shared" si="2"/>
        <v>0.99365624445383727</v>
      </c>
      <c r="H14" s="1">
        <v>25950</v>
      </c>
      <c r="I14" s="25">
        <v>27352.023411611852</v>
      </c>
      <c r="J14" s="22">
        <f t="shared" si="3"/>
        <v>0.94874151025270603</v>
      </c>
      <c r="K14" s="1">
        <v>34789</v>
      </c>
      <c r="L14" s="25">
        <v>39686.661060129423</v>
      </c>
      <c r="M14" s="22">
        <f t="shared" si="4"/>
        <v>0.87659175830617353</v>
      </c>
      <c r="N14" s="1">
        <v>38611</v>
      </c>
      <c r="O14" s="25">
        <v>43675.494075208822</v>
      </c>
      <c r="P14" s="22">
        <f t="shared" si="5"/>
        <v>0.88404266093732542</v>
      </c>
      <c r="Q14" s="1">
        <v>43051</v>
      </c>
      <c r="R14" s="25">
        <v>47117.086847740276</v>
      </c>
      <c r="S14" s="22">
        <f t="shared" si="6"/>
        <v>0.91370249903437561</v>
      </c>
      <c r="U14" s="5"/>
      <c r="V14" s="5"/>
    </row>
    <row r="15" spans="1:22" ht="13.15" customHeight="1" x14ac:dyDescent="0.2">
      <c r="A15" s="13" t="s">
        <v>10</v>
      </c>
      <c r="B15" s="1">
        <f>Ethnicity!B15</f>
        <v>150239</v>
      </c>
      <c r="C15" s="1">
        <f t="shared" si="0"/>
        <v>152385.00000000003</v>
      </c>
      <c r="D15" s="22">
        <f t="shared" si="1"/>
        <v>0.98591724907307132</v>
      </c>
      <c r="E15" s="1">
        <v>28212</v>
      </c>
      <c r="F15" s="25">
        <v>27038.939760244913</v>
      </c>
      <c r="G15" s="22">
        <f t="shared" si="2"/>
        <v>1.0433841064093727</v>
      </c>
      <c r="H15" s="1">
        <v>34759</v>
      </c>
      <c r="I15" s="25">
        <v>36895.128301264907</v>
      </c>
      <c r="J15" s="22">
        <f t="shared" si="3"/>
        <v>0.94210270028545551</v>
      </c>
      <c r="K15" s="1">
        <v>37322</v>
      </c>
      <c r="L15" s="25">
        <v>40327.547419957074</v>
      </c>
      <c r="M15" s="22">
        <f t="shared" si="4"/>
        <v>0.92547160409587159</v>
      </c>
      <c r="N15" s="1">
        <v>31419</v>
      </c>
      <c r="O15" s="25">
        <v>34444.578694450494</v>
      </c>
      <c r="P15" s="22">
        <f t="shared" si="5"/>
        <v>0.9121609609079655</v>
      </c>
      <c r="Q15" s="1">
        <v>12426</v>
      </c>
      <c r="R15" s="25">
        <v>13678.805824082629</v>
      </c>
      <c r="S15" s="22">
        <f t="shared" si="6"/>
        <v>0.90841263190702193</v>
      </c>
      <c r="U15" s="5"/>
      <c r="V15" s="5"/>
    </row>
    <row r="16" spans="1:22" ht="13.15" customHeight="1" x14ac:dyDescent="0.2">
      <c r="A16" s="13" t="s">
        <v>11</v>
      </c>
      <c r="B16" s="1">
        <f>Ethnicity!B16</f>
        <v>181741</v>
      </c>
      <c r="C16" s="1">
        <f t="shared" si="0"/>
        <v>182715</v>
      </c>
      <c r="D16" s="22">
        <f t="shared" si="1"/>
        <v>0.99466929370878143</v>
      </c>
      <c r="E16" s="1">
        <v>12069</v>
      </c>
      <c r="F16" s="25">
        <v>11849.364005067244</v>
      </c>
      <c r="G16" s="22">
        <f t="shared" si="2"/>
        <v>1.018535677935021</v>
      </c>
      <c r="H16" s="1">
        <v>21371</v>
      </c>
      <c r="I16" s="25">
        <v>21770.37620319664</v>
      </c>
      <c r="J16" s="22">
        <f t="shared" si="3"/>
        <v>0.98165506193053298</v>
      </c>
      <c r="K16" s="1">
        <v>32409</v>
      </c>
      <c r="L16" s="25">
        <v>34187.404676368482</v>
      </c>
      <c r="M16" s="22">
        <f t="shared" si="4"/>
        <v>0.94798070537370227</v>
      </c>
      <c r="N16" s="1">
        <v>44542</v>
      </c>
      <c r="O16" s="25">
        <v>46084.804783383763</v>
      </c>
      <c r="P16" s="22">
        <f t="shared" si="5"/>
        <v>0.96652248413255659</v>
      </c>
      <c r="Q16" s="1">
        <v>64374</v>
      </c>
      <c r="R16" s="25">
        <v>68823.050331983861</v>
      </c>
      <c r="S16" s="22">
        <f t="shared" si="6"/>
        <v>0.93535522894549372</v>
      </c>
      <c r="U16" s="5"/>
      <c r="V16" s="5"/>
    </row>
    <row r="17" spans="1:22" ht="13.15" customHeight="1" x14ac:dyDescent="0.2">
      <c r="A17" s="13" t="s">
        <v>12</v>
      </c>
      <c r="B17" s="1">
        <f>Ethnicity!B17</f>
        <v>59071</v>
      </c>
      <c r="C17" s="1">
        <f t="shared" si="0"/>
        <v>60360</v>
      </c>
      <c r="D17" s="22">
        <f t="shared" si="1"/>
        <v>0.97864479787939029</v>
      </c>
      <c r="E17" s="1">
        <v>10920</v>
      </c>
      <c r="F17" s="25">
        <v>10671.66705615657</v>
      </c>
      <c r="G17" s="22">
        <f t="shared" si="2"/>
        <v>1.0232703046802949</v>
      </c>
      <c r="H17" s="1">
        <v>14146</v>
      </c>
      <c r="I17" s="25">
        <v>14512.272110159342</v>
      </c>
      <c r="J17" s="22">
        <f t="shared" si="3"/>
        <v>0.9747612153783326</v>
      </c>
      <c r="K17" s="1">
        <v>14661</v>
      </c>
      <c r="L17" s="25">
        <v>15813.512387074299</v>
      </c>
      <c r="M17" s="22">
        <f t="shared" si="4"/>
        <v>0.92711850733323842</v>
      </c>
      <c r="N17" s="1">
        <v>12766</v>
      </c>
      <c r="O17" s="25">
        <v>13660.610812702964</v>
      </c>
      <c r="P17" s="22">
        <f t="shared" si="5"/>
        <v>0.93451165361719646</v>
      </c>
      <c r="Q17" s="1">
        <v>5168</v>
      </c>
      <c r="R17" s="25">
        <v>5701.9376339068285</v>
      </c>
      <c r="S17" s="22">
        <f t="shared" si="6"/>
        <v>0.90635856296783324</v>
      </c>
      <c r="U17" s="5"/>
      <c r="V17" s="5"/>
    </row>
    <row r="18" spans="1:22" ht="13.15" customHeight="1" x14ac:dyDescent="0.2">
      <c r="A18" s="13" t="s">
        <v>13</v>
      </c>
      <c r="B18" s="1">
        <f>Ethnicity!B18</f>
        <v>316819</v>
      </c>
      <c r="C18" s="1">
        <f t="shared" si="0"/>
        <v>335135</v>
      </c>
      <c r="D18" s="22">
        <f t="shared" si="1"/>
        <v>0.94534739731749895</v>
      </c>
      <c r="E18" s="1">
        <v>82118</v>
      </c>
      <c r="F18" s="25">
        <v>78397.703186179817</v>
      </c>
      <c r="G18" s="22">
        <f t="shared" si="2"/>
        <v>1.047454155703837</v>
      </c>
      <c r="H18" s="1">
        <v>73332</v>
      </c>
      <c r="I18" s="25">
        <v>80041.93981546376</v>
      </c>
      <c r="J18" s="22">
        <f t="shared" si="3"/>
        <v>0.91616970014802879</v>
      </c>
      <c r="K18" s="1">
        <v>61846</v>
      </c>
      <c r="L18" s="25">
        <v>69727.523629719159</v>
      </c>
      <c r="M18" s="22">
        <f t="shared" si="4"/>
        <v>0.88696682142946626</v>
      </c>
      <c r="N18" s="1">
        <v>58019</v>
      </c>
      <c r="O18" s="25">
        <v>67081.978147874528</v>
      </c>
      <c r="P18" s="22">
        <f t="shared" si="5"/>
        <v>0.86489697534118282</v>
      </c>
      <c r="Q18" s="1">
        <v>32806</v>
      </c>
      <c r="R18" s="25">
        <v>39885.8552207627</v>
      </c>
      <c r="S18" s="22">
        <f t="shared" si="6"/>
        <v>0.82249709372967739</v>
      </c>
      <c r="U18" s="5"/>
      <c r="V18" s="5"/>
    </row>
    <row r="19" spans="1:22" ht="13.15" customHeight="1" x14ac:dyDescent="0.2">
      <c r="A19" s="13" t="s">
        <v>14</v>
      </c>
      <c r="B19" s="1">
        <f>Ethnicity!B19</f>
        <v>48621</v>
      </c>
      <c r="C19" s="1">
        <f t="shared" si="0"/>
        <v>49600</v>
      </c>
      <c r="D19" s="22">
        <f t="shared" si="1"/>
        <v>0.98026209677419351</v>
      </c>
      <c r="E19" s="1">
        <v>5357</v>
      </c>
      <c r="F19" s="25">
        <v>4795.5732290716724</v>
      </c>
      <c r="G19" s="22">
        <f t="shared" si="2"/>
        <v>1.1170718794418262</v>
      </c>
      <c r="H19" s="1">
        <v>4863</v>
      </c>
      <c r="I19" s="25">
        <v>4949.3505164869121</v>
      </c>
      <c r="J19" s="22">
        <f t="shared" si="3"/>
        <v>0.98255316203625753</v>
      </c>
      <c r="K19" s="1">
        <v>5334</v>
      </c>
      <c r="L19" s="25">
        <v>5642.9125657351115</v>
      </c>
      <c r="M19" s="22">
        <f t="shared" si="4"/>
        <v>0.94525653868697346</v>
      </c>
      <c r="N19" s="1">
        <v>9727</v>
      </c>
      <c r="O19" s="25">
        <v>10316.854824332089</v>
      </c>
      <c r="P19" s="22">
        <f t="shared" si="5"/>
        <v>0.94282610016563106</v>
      </c>
      <c r="Q19" s="1">
        <v>21844</v>
      </c>
      <c r="R19" s="25">
        <v>23895.308864374219</v>
      </c>
      <c r="S19" s="22">
        <f t="shared" si="6"/>
        <v>0.9141543272774959</v>
      </c>
      <c r="U19" s="5"/>
      <c r="V19" s="5"/>
    </row>
    <row r="20" spans="1:22" ht="13.15" customHeight="1" x14ac:dyDescent="0.2">
      <c r="A20" s="13" t="s">
        <v>15</v>
      </c>
      <c r="B20" s="1">
        <f>Ethnicity!B20</f>
        <v>115800</v>
      </c>
      <c r="C20" s="1">
        <f t="shared" si="0"/>
        <v>121242.5</v>
      </c>
      <c r="D20" s="22">
        <f t="shared" si="1"/>
        <v>0.95511062539950919</v>
      </c>
      <c r="E20" s="1">
        <v>16658</v>
      </c>
      <c r="F20" s="25">
        <v>15816.313556409998</v>
      </c>
      <c r="G20" s="22">
        <f t="shared" si="2"/>
        <v>1.0532163478289722</v>
      </c>
      <c r="H20" s="1">
        <v>24779</v>
      </c>
      <c r="I20" s="25">
        <v>26911.946318319082</v>
      </c>
      <c r="J20" s="22">
        <f t="shared" si="3"/>
        <v>0.92074351319335179</v>
      </c>
      <c r="K20" s="1">
        <v>24406</v>
      </c>
      <c r="L20" s="25">
        <v>28844.891974491591</v>
      </c>
      <c r="M20" s="22">
        <f t="shared" si="4"/>
        <v>0.84611167972419388</v>
      </c>
      <c r="N20" s="1">
        <v>26083</v>
      </c>
      <c r="O20" s="25">
        <v>30938.74201701839</v>
      </c>
      <c r="P20" s="22">
        <f t="shared" si="5"/>
        <v>0.84305302347628075</v>
      </c>
      <c r="Q20" s="1">
        <v>16246</v>
      </c>
      <c r="R20" s="25">
        <v>18730.606133760939</v>
      </c>
      <c r="S20" s="22">
        <f t="shared" si="6"/>
        <v>0.86735046821135353</v>
      </c>
      <c r="U20" s="5"/>
      <c r="V20" s="5"/>
    </row>
    <row r="21" spans="1:22" ht="13.15" customHeight="1" x14ac:dyDescent="0.2">
      <c r="A21" s="13" t="s">
        <v>16</v>
      </c>
      <c r="B21" s="1">
        <f>Ethnicity!B21</f>
        <v>405591</v>
      </c>
      <c r="C21" s="1">
        <f t="shared" si="0"/>
        <v>424845</v>
      </c>
      <c r="D21" s="22">
        <f t="shared" si="1"/>
        <v>0.95467994209652929</v>
      </c>
      <c r="E21" s="1">
        <v>64275</v>
      </c>
      <c r="F21" s="25">
        <v>61921.291439162283</v>
      </c>
      <c r="G21" s="22">
        <f t="shared" si="2"/>
        <v>1.0380112963753387</v>
      </c>
      <c r="H21" s="1">
        <v>59756</v>
      </c>
      <c r="I21" s="25">
        <v>65025.090858198855</v>
      </c>
      <c r="J21" s="22">
        <f t="shared" si="3"/>
        <v>0.91896834300948171</v>
      </c>
      <c r="K21" s="1">
        <v>79675</v>
      </c>
      <c r="L21" s="25">
        <v>87371.362137479329</v>
      </c>
      <c r="M21" s="22">
        <f t="shared" si="4"/>
        <v>0.91191207337057356</v>
      </c>
      <c r="N21" s="1">
        <v>91484</v>
      </c>
      <c r="O21" s="25">
        <v>103034.29161383177</v>
      </c>
      <c r="P21" s="22">
        <f t="shared" si="5"/>
        <v>0.88789856820560498</v>
      </c>
      <c r="Q21" s="1">
        <v>97140</v>
      </c>
      <c r="R21" s="25">
        <v>107492.96395132775</v>
      </c>
      <c r="S21" s="22">
        <f t="shared" si="6"/>
        <v>0.90368705475443478</v>
      </c>
      <c r="U21" s="5"/>
      <c r="V21" s="5"/>
    </row>
    <row r="22" spans="1:22" ht="13.15" customHeight="1" x14ac:dyDescent="0.2">
      <c r="A22" s="13" t="s">
        <v>17</v>
      </c>
      <c r="B22" s="1">
        <f>Ethnicity!B22</f>
        <v>46377</v>
      </c>
      <c r="C22" s="1">
        <f t="shared" si="0"/>
        <v>46325</v>
      </c>
      <c r="D22" s="22">
        <f t="shared" si="1"/>
        <v>1.0011225040474905</v>
      </c>
      <c r="E22" s="1">
        <v>7092</v>
      </c>
      <c r="F22" s="25">
        <v>6865.1236484430883</v>
      </c>
      <c r="G22" s="22">
        <f t="shared" si="2"/>
        <v>1.0330476715606374</v>
      </c>
      <c r="H22" s="1">
        <v>9553</v>
      </c>
      <c r="I22" s="25">
        <v>9498.126345341605</v>
      </c>
      <c r="J22" s="22">
        <f t="shared" si="3"/>
        <v>1.0057773136156805</v>
      </c>
      <c r="K22" s="1">
        <v>7810</v>
      </c>
      <c r="L22" s="25">
        <v>7845.5036626194114</v>
      </c>
      <c r="M22" s="22">
        <f t="shared" si="4"/>
        <v>0.99547464839146382</v>
      </c>
      <c r="N22" s="1">
        <v>12112</v>
      </c>
      <c r="O22" s="25">
        <v>12631.615929522955</v>
      </c>
      <c r="P22" s="22">
        <f t="shared" si="5"/>
        <v>0.95886385934926233</v>
      </c>
      <c r="Q22" s="1">
        <v>8995</v>
      </c>
      <c r="R22" s="25">
        <v>9484.6304140729371</v>
      </c>
      <c r="S22" s="22">
        <f t="shared" si="6"/>
        <v>0.9483764371728769</v>
      </c>
      <c r="U22" s="5"/>
      <c r="V22" s="5"/>
    </row>
    <row r="23" spans="1:22" ht="13.15" customHeight="1" x14ac:dyDescent="0.2">
      <c r="A23" s="13" t="s">
        <v>18</v>
      </c>
      <c r="B23" s="1">
        <f>Ethnicity!B23</f>
        <v>587852</v>
      </c>
      <c r="C23" s="1">
        <f t="shared" si="0"/>
        <v>636474.99999999988</v>
      </c>
      <c r="D23" s="22">
        <f t="shared" si="1"/>
        <v>0.92360579755685634</v>
      </c>
      <c r="E23" s="1">
        <v>154149</v>
      </c>
      <c r="F23" s="25">
        <v>166350.70061279199</v>
      </c>
      <c r="G23" s="22">
        <f t="shared" si="2"/>
        <v>0.9266507410678515</v>
      </c>
      <c r="H23" s="1">
        <v>154456</v>
      </c>
      <c r="I23" s="25">
        <v>169714.96634048547</v>
      </c>
      <c r="J23" s="22">
        <f t="shared" si="3"/>
        <v>0.91009062624522674</v>
      </c>
      <c r="K23" s="1">
        <v>126639</v>
      </c>
      <c r="L23" s="25">
        <v>142428.20626657785</v>
      </c>
      <c r="M23" s="22">
        <f t="shared" si="4"/>
        <v>0.88914270087045999</v>
      </c>
      <c r="N23" s="1">
        <v>93385</v>
      </c>
      <c r="O23" s="25">
        <v>105527.92296918872</v>
      </c>
      <c r="P23" s="22">
        <f t="shared" si="5"/>
        <v>0.88493165953115438</v>
      </c>
      <c r="Q23" s="1">
        <v>46264</v>
      </c>
      <c r="R23" s="25">
        <v>52453.203810955958</v>
      </c>
      <c r="S23" s="22">
        <f t="shared" si="6"/>
        <v>0.88200522825522409</v>
      </c>
      <c r="U23" s="5"/>
      <c r="V23" s="5"/>
    </row>
    <row r="24" spans="1:22" ht="13.15" customHeight="1" x14ac:dyDescent="0.2">
      <c r="A24" s="13" t="s">
        <v>19</v>
      </c>
      <c r="B24" s="1">
        <f>Ethnicity!B24</f>
        <v>30720</v>
      </c>
      <c r="C24" s="1">
        <f t="shared" si="0"/>
        <v>32470</v>
      </c>
      <c r="D24" s="22">
        <f t="shared" si="1"/>
        <v>0.94610409608869728</v>
      </c>
      <c r="E24" s="1">
        <v>3182</v>
      </c>
      <c r="F24" s="25">
        <v>2849.7441438174501</v>
      </c>
      <c r="G24" s="22">
        <f t="shared" si="2"/>
        <v>1.1165914690634184</v>
      </c>
      <c r="H24" s="1">
        <v>5284</v>
      </c>
      <c r="I24" s="25">
        <v>5760.3027244145596</v>
      </c>
      <c r="J24" s="22">
        <f t="shared" si="3"/>
        <v>0.91731290051896219</v>
      </c>
      <c r="K24" s="1">
        <v>9827</v>
      </c>
      <c r="L24" s="25">
        <v>11379.910536927249</v>
      </c>
      <c r="M24" s="22">
        <f t="shared" si="4"/>
        <v>0.8635393018347437</v>
      </c>
      <c r="N24" s="1">
        <v>7851</v>
      </c>
      <c r="O24" s="25">
        <v>9108.5495759589376</v>
      </c>
      <c r="P24" s="22">
        <f t="shared" si="5"/>
        <v>0.86193745058180193</v>
      </c>
      <c r="Q24" s="1">
        <v>3000</v>
      </c>
      <c r="R24" s="25">
        <v>3371.4930188818048</v>
      </c>
      <c r="S24" s="22">
        <f t="shared" si="6"/>
        <v>0.88981349900436257</v>
      </c>
      <c r="U24" s="5"/>
      <c r="V24" s="5"/>
    </row>
    <row r="25" spans="1:22" ht="13.15" customHeight="1" x14ac:dyDescent="0.2">
      <c r="A25" s="13" t="s">
        <v>20</v>
      </c>
      <c r="B25" s="1">
        <f>Ethnicity!B25</f>
        <v>64779</v>
      </c>
      <c r="C25" s="1">
        <f t="shared" si="0"/>
        <v>65432.500000000007</v>
      </c>
      <c r="D25" s="22">
        <f t="shared" si="1"/>
        <v>0.99001260841325023</v>
      </c>
      <c r="E25" s="1">
        <v>5115</v>
      </c>
      <c r="F25" s="25">
        <v>5119.9581886388132</v>
      </c>
      <c r="G25" s="22">
        <f t="shared" si="2"/>
        <v>0.9990315958732211</v>
      </c>
      <c r="H25" s="1">
        <v>6103</v>
      </c>
      <c r="I25" s="25">
        <v>6293.4874601212668</v>
      </c>
      <c r="J25" s="22">
        <f t="shared" si="3"/>
        <v>0.96973260670998518</v>
      </c>
      <c r="K25" s="1">
        <v>11655</v>
      </c>
      <c r="L25" s="25">
        <v>12755.709898702171</v>
      </c>
      <c r="M25" s="22">
        <f t="shared" si="4"/>
        <v>0.91370845625658492</v>
      </c>
      <c r="N25" s="1">
        <v>16369</v>
      </c>
      <c r="O25" s="25">
        <v>17254.864928330604</v>
      </c>
      <c r="P25" s="22">
        <f t="shared" si="5"/>
        <v>0.94865999055859829</v>
      </c>
      <c r="Q25" s="1">
        <v>23398</v>
      </c>
      <c r="R25" s="25">
        <v>24008.479524207149</v>
      </c>
      <c r="S25" s="22">
        <f t="shared" si="6"/>
        <v>0.97457233709483282</v>
      </c>
      <c r="U25" s="5"/>
      <c r="V25" s="5"/>
    </row>
    <row r="26" spans="1:22" ht="13.15" customHeight="1" x14ac:dyDescent="0.2">
      <c r="A26" s="19" t="s">
        <v>21</v>
      </c>
      <c r="B26" s="20">
        <f>Ethnicity!B26</f>
        <v>4691374</v>
      </c>
      <c r="C26" s="20">
        <f>SUM(C6:C25)</f>
        <v>4983205</v>
      </c>
      <c r="D26" s="21">
        <f t="shared" si="1"/>
        <v>0.94143708717582364</v>
      </c>
      <c r="E26" s="20">
        <v>992943</v>
      </c>
      <c r="F26" s="20">
        <v>1020665.7574061261</v>
      </c>
      <c r="G26" s="21">
        <f t="shared" si="2"/>
        <v>0.97283855443864453</v>
      </c>
      <c r="H26" s="20">
        <v>915610</v>
      </c>
      <c r="I26" s="20">
        <v>1004404.6140418597</v>
      </c>
      <c r="J26" s="21">
        <f t="shared" si="3"/>
        <v>0.91159477684542067</v>
      </c>
      <c r="K26" s="20">
        <v>876067</v>
      </c>
      <c r="L26" s="20">
        <v>988882.6704725083</v>
      </c>
      <c r="M26" s="21">
        <f t="shared" si="4"/>
        <v>0.88591602033171168</v>
      </c>
      <c r="N26" s="20">
        <v>866185</v>
      </c>
      <c r="O26" s="20">
        <v>980421.34427304869</v>
      </c>
      <c r="P26" s="21">
        <f t="shared" si="5"/>
        <v>0.88348239770549741</v>
      </c>
      <c r="Q26" s="20">
        <v>894295</v>
      </c>
      <c r="R26" s="20">
        <v>988830.61380645714</v>
      </c>
      <c r="S26" s="21">
        <f t="shared" si="6"/>
        <v>0.90439655438806987</v>
      </c>
      <c r="U26" s="5"/>
      <c r="V26" s="5"/>
    </row>
    <row r="28" spans="1:22" x14ac:dyDescent="0.2">
      <c r="A28" s="3" t="s">
        <v>39</v>
      </c>
      <c r="B28" s="5"/>
      <c r="C28" s="6"/>
      <c r="D28" s="7"/>
      <c r="E28" s="5"/>
      <c r="F28" s="8"/>
      <c r="G28" s="9"/>
      <c r="H28" s="5"/>
      <c r="I28" s="8"/>
      <c r="J28" s="10"/>
      <c r="K28" s="5"/>
      <c r="L28" s="8"/>
      <c r="M28" s="10"/>
      <c r="N28" s="5"/>
      <c r="O28" s="8"/>
      <c r="P28" s="10"/>
      <c r="Q28" s="5"/>
      <c r="R28" s="8"/>
      <c r="S28" s="10"/>
    </row>
    <row r="29" spans="1:22" x14ac:dyDescent="0.2">
      <c r="A29" s="3" t="str">
        <f>Ethnicity!A29</f>
        <v xml:space="preserve">           Population is based on projections provided by Stats NZ in Nov 2018. </v>
      </c>
    </row>
    <row r="30" spans="1:22" x14ac:dyDescent="0.2">
      <c r="A30" s="26" t="s">
        <v>48</v>
      </c>
      <c r="B30" s="23"/>
      <c r="C30" s="23"/>
      <c r="D30" s="23"/>
      <c r="E30" s="23"/>
      <c r="F30" s="23"/>
      <c r="G30" s="23"/>
      <c r="H30" s="23"/>
      <c r="I30" s="23"/>
    </row>
    <row r="33" spans="1:1" x14ac:dyDescent="0.2">
      <c r="A33" s="26"/>
    </row>
  </sheetData>
  <pageMargins left="0.31496062992125984" right="0.31496062992125984" top="0.55118110236220474" bottom="0.35433070866141736" header="0.31496062992125984" footer="0.31496062992125984"/>
  <pageSetup paperSize="9" scale="65" orientation="landscape" r:id="rId1"/>
  <rowBreaks count="2" manualBreakCount="2">
    <brk id="27" max="16383" man="1"/>
    <brk id="53" max="16383" man="1"/>
  </rowBreaks>
  <ignoredErrors>
    <ignoredError sqref="A3:XFD3 A27:T28 G6:G25 J6:J25 M6:M25 P6:P25 S7:T25 C6:D25 B31:XFD31 B30:XFD30 C26:D26 G26 J26 M26 P26 S26:T26 B1:XFD1 B2:XFD2 A5:XFD5 A4:P4 R4:XFD4 B29:P29 R29:T29 A35 B32:XFD32 S6:T6 X6:XFD6 X7:XFD25 X26:XFD26 B33:XFD33 A37:XFD1048576 B36:XFD36 X27:XFD28 X29:XFD29 A34 D34:XFD34 D35:XFD35" formula="1"/>
    <ignoredError sqref="A1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Ethnicity</vt:lpstr>
      <vt:lpstr>Gender</vt:lpstr>
      <vt:lpstr>Age</vt:lpstr>
      <vt:lpstr>Deprivation</vt:lpstr>
    </vt:vector>
  </TitlesOfParts>
  <Company>Ministry of Health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Access to Primary Care Tables - January 2017</dc:title>
  <dc:creator>Ministry of Health</dc:creator>
  <cp:lastModifiedBy>Kathryn Featherstone</cp:lastModifiedBy>
  <cp:lastPrinted>2019-04-11T00:02:45Z</cp:lastPrinted>
  <dcterms:created xsi:type="dcterms:W3CDTF">2015-08-23T23:06:45Z</dcterms:created>
  <dcterms:modified xsi:type="dcterms:W3CDTF">2019-10-02T03:20:03Z</dcterms:modified>
</cp:coreProperties>
</file>