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U\"/>
    </mc:Choice>
  </mc:AlternateContent>
  <bookViews>
    <workbookView xWindow="120" yWindow="135" windowWidth="23880" windowHeight="9645"/>
  </bookViews>
  <sheets>
    <sheet name="Ethnicity" sheetId="1" r:id="rId1"/>
    <sheet name="Gender" sheetId="6" r:id="rId2"/>
    <sheet name="Age" sheetId="7" r:id="rId3"/>
    <sheet name="Deprivation" sheetId="8" r:id="rId4"/>
  </sheets>
  <calcPr calcId="152511"/>
</workbook>
</file>

<file path=xl/calcChain.xml><?xml version="1.0" encoding="utf-8"?>
<calcChain xmlns="http://schemas.openxmlformats.org/spreadsheetml/2006/main">
  <c r="A30" i="8" l="1"/>
  <c r="A30" i="7"/>
  <c r="A30" i="6"/>
  <c r="B26" i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s="1"/>
  <c r="D7" i="7" l="1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D12" i="6" s="1"/>
  <c r="C11" i="6"/>
  <c r="B11" i="6"/>
  <c r="C10" i="6"/>
  <c r="B10" i="6"/>
  <c r="D10" i="6" s="1"/>
  <c r="C9" i="6"/>
  <c r="B9" i="6"/>
  <c r="C8" i="6"/>
  <c r="B8" i="6"/>
  <c r="D8" i="6" s="1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26" i="6" l="1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<sst xmlns="http://schemas.openxmlformats.org/spreadsheetml/2006/main" count="180" uniqueCount="51">
  <si>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</si>
  <si>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</si>
  <si>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</si>
  <si>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</si>
  <si>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</si>
  <si>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</si>
  <si>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</si>
  <si>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</si>
  <si>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</si>
  <si>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</si>
  <si>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</si>
  <si>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</si>
  <si>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</si>
  <si>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</si>
  <si>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</si>
  <si>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</si>
  <si>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</si>
  <si>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</si>
  <si>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</si>
  <si>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</si>
  <si>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</si>
  <si>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</si>
  <si>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</si>
  <si>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</si>
  <si>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</si>
  <si>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</si>
  <si>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</si>
  <si>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</si>
  <si>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</si>
  <si>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</si>
  <si>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</si>
  <si>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</si>
  <si>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</si>
  <si>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</si>
  <si>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</si>
  <si>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</si>
  <si>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</si>
  <si>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</si>
  <si>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</si>
  <si>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</si>
  <si>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</si>
  <si>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</si>
  <si>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</si>
  <si>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</si>
  <si>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</si>
  <si>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</si>
  <si>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 xml:space="preserve">           Population is based on projections provided by Stats NZ in Nov 2018. </t>
  </si>
  <si>
    <t>NZ Dep 9 - 10 (Highly Deprived)</t>
  </si>
  <si>
    <t>Access to Primary Care by Ethnicity (April 2019)</t>
  </si>
  <si>
    <t xml:space="preserve">           April 2019 is the first time Access to Primary Care reporting has been based on National Enrolment System data. </t>
  </si>
  <si>
    <t xml:space="preserve">           Total enrolment numbers include enrolees with unknown deprivation.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</si>
</sst>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/>
    <cellStyle name="Normal 3" xfId="3"/>
    <cellStyle name="Normal 4" xfId="5"/>
    <cellStyle name="Percent" xfId="4" builtinId="5"/>
    <cellStyle name="Percent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1" sqref="A31"/>
    </sheetView>
  </sheetViews>
  <sheetFormatPr defaultColWidth="9.140625" defaultRowHeight="12" x14ac:dyDescent="0.2"/>
  <cols>
    <col min="1" max="1" width="27.7109375" style="3" customWidth="1"/>
    <col min="2" max="13" width="9.42578125" style="3" customWidth="1"/>
    <col min="14" max="16384" width="9.140625" style="3"/>
  </cols>
  <sheetData>
    <row r="1" spans="1:14" ht="15" x14ac:dyDescent="0.2">
      <c r="A1" s="1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15" customHeight="1" x14ac:dyDescent="0.2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15" customHeight="1" x14ac:dyDescent="0.2">
      <c r="A6" s="13" t="s">
        <v>4</v>
      </c>
      <c r="B6" s="1">
        <f>E6+H6+K6</f>
        <v>449218</v>
      </c>
      <c r="C6" s="1">
        <f t="shared" ref="C6:C25" si="0">F6+I6+L6</f>
        <v>545334.99999999988</v>
      </c>
      <c r="D6" s="22">
        <f>IF(B6=0,"",B6/C6)</f>
        <v>0.82374687118926915</v>
      </c>
      <c r="E6" s="1">
        <v>31947</v>
      </c>
      <c r="F6" s="1">
        <v>43410.000000000007</v>
      </c>
      <c r="G6" s="22">
        <f>IF(E6=0,"",E6/F6)</f>
        <v>0.73593642017968197</v>
      </c>
      <c r="H6" s="1">
        <v>54514</v>
      </c>
      <c r="I6" s="1">
        <v>55994.999999999978</v>
      </c>
      <c r="J6" s="22">
        <f>IF(H6=0,"",H6/I6)</f>
        <v>0.97355120992945832</v>
      </c>
      <c r="K6" s="1">
        <v>362757</v>
      </c>
      <c r="L6" s="1">
        <v>445929.99999999988</v>
      </c>
      <c r="M6" s="22">
        <f>IF(K6=0,"",K6/L6)</f>
        <v>0.81348417913125404</v>
      </c>
      <c r="N6" s="5"/>
    </row>
    <row r="7" spans="1:14" ht="13.15" customHeight="1" x14ac:dyDescent="0.2">
      <c r="A7" s="13" t="s">
        <v>5</v>
      </c>
      <c r="B7" s="1">
        <f t="shared" ref="B7:B25" si="1">E7+H7+K7</f>
        <v>237738</v>
      </c>
      <c r="C7" s="1">
        <f t="shared" si="0"/>
        <v>240470.00000000003</v>
      </c>
      <c r="D7" s="22">
        <f t="shared" ref="D7:D26" si="2">IF(B7=0,"",B7/C7)</f>
        <v>0.98863891545722948</v>
      </c>
      <c r="E7" s="1">
        <v>57489</v>
      </c>
      <c r="F7" s="1">
        <v>59690.000000000022</v>
      </c>
      <c r="G7" s="22">
        <f t="shared" ref="G7:G26" si="3">IF(E7=0,"",E7/F7)</f>
        <v>0.96312615178421812</v>
      </c>
      <c r="H7" s="1">
        <v>4008</v>
      </c>
      <c r="I7" s="1">
        <v>4510</v>
      </c>
      <c r="J7" s="22">
        <f t="shared" ref="J7:J26" si="4">IF(H7=0,"",H7/I7)</f>
        <v>0.88869179600886916</v>
      </c>
      <c r="K7" s="1">
        <v>176241</v>
      </c>
      <c r="L7" s="1">
        <v>176270</v>
      </c>
      <c r="M7" s="22">
        <f t="shared" ref="M7:M26" si="5">IF(K7=0,"",K7/L7)</f>
        <v>0.99983547966188235</v>
      </c>
      <c r="N7" s="5"/>
    </row>
    <row r="8" spans="1:14" ht="13.15" customHeight="1" x14ac:dyDescent="0.2">
      <c r="A8" s="13" t="s">
        <v>6</v>
      </c>
      <c r="B8" s="1">
        <f t="shared" si="1"/>
        <v>529877</v>
      </c>
      <c r="C8" s="1">
        <f t="shared" si="0"/>
        <v>571135.00000000012</v>
      </c>
      <c r="D8" s="22">
        <f t="shared" si="2"/>
        <v>0.92776138741278313</v>
      </c>
      <c r="E8" s="1">
        <v>43998</v>
      </c>
      <c r="F8" s="1">
        <v>52249.999999999985</v>
      </c>
      <c r="G8" s="22">
        <f t="shared" si="3"/>
        <v>0.8420669856459333</v>
      </c>
      <c r="H8" s="1">
        <v>15216</v>
      </c>
      <c r="I8" s="1">
        <v>14144.999999999998</v>
      </c>
      <c r="J8" s="22">
        <f t="shared" si="4"/>
        <v>1.0757158006362673</v>
      </c>
      <c r="K8" s="1">
        <v>470663</v>
      </c>
      <c r="L8" s="1">
        <v>504740.00000000012</v>
      </c>
      <c r="M8" s="22">
        <f t="shared" si="5"/>
        <v>0.93248603241272709</v>
      </c>
      <c r="N8" s="5"/>
    </row>
    <row r="9" spans="1:14" ht="13.15" customHeight="1" x14ac:dyDescent="0.2">
      <c r="A9" s="13" t="s">
        <v>43</v>
      </c>
      <c r="B9" s="1">
        <f t="shared" si="1"/>
        <v>296252</v>
      </c>
      <c r="C9" s="1">
        <f t="shared" si="0"/>
        <v>320885</v>
      </c>
      <c r="D9" s="22">
        <f t="shared" si="2"/>
        <v>0.92323418046963868</v>
      </c>
      <c r="E9" s="1">
        <v>29424</v>
      </c>
      <c r="F9" s="1">
        <v>36424.999999999993</v>
      </c>
      <c r="G9" s="22">
        <f t="shared" si="3"/>
        <v>0.80779684282772835</v>
      </c>
      <c r="H9" s="1">
        <v>21413</v>
      </c>
      <c r="I9" s="1">
        <v>22254.999999999989</v>
      </c>
      <c r="J9" s="22">
        <f t="shared" si="4"/>
        <v>0.96216580543698094</v>
      </c>
      <c r="K9" s="1">
        <v>245415</v>
      </c>
      <c r="L9" s="1">
        <v>262205</v>
      </c>
      <c r="M9" s="22">
        <f t="shared" si="5"/>
        <v>0.93596613336892887</v>
      </c>
      <c r="N9" s="5"/>
    </row>
    <row r="10" spans="1:14" ht="13.15" customHeight="1" x14ac:dyDescent="0.2">
      <c r="A10" s="13" t="s">
        <v>7</v>
      </c>
      <c r="B10" s="1">
        <f t="shared" si="1"/>
        <v>546913</v>
      </c>
      <c r="C10" s="1">
        <f t="shared" si="0"/>
        <v>566565</v>
      </c>
      <c r="D10" s="22">
        <f t="shared" si="2"/>
        <v>0.96531377688349973</v>
      </c>
      <c r="E10" s="1">
        <v>81553</v>
      </c>
      <c r="F10" s="1">
        <v>88750.000000000029</v>
      </c>
      <c r="G10" s="22">
        <f t="shared" si="3"/>
        <v>0.91890704225352082</v>
      </c>
      <c r="H10" s="1">
        <v>136023</v>
      </c>
      <c r="I10" s="1">
        <v>119489.99999999991</v>
      </c>
      <c r="J10" s="22">
        <f t="shared" si="4"/>
        <v>1.1383630429324638</v>
      </c>
      <c r="K10" s="1">
        <v>329337</v>
      </c>
      <c r="L10" s="1">
        <v>358325</v>
      </c>
      <c r="M10" s="22">
        <f t="shared" si="5"/>
        <v>0.91910137445056861</v>
      </c>
      <c r="N10" s="5"/>
    </row>
    <row r="11" spans="1:14" ht="13.15" customHeight="1" x14ac:dyDescent="0.2">
      <c r="A11" s="13" t="s">
        <v>44</v>
      </c>
      <c r="B11" s="1">
        <f t="shared" si="1"/>
        <v>162889</v>
      </c>
      <c r="C11" s="1">
        <f t="shared" si="0"/>
        <v>166769.99999999997</v>
      </c>
      <c r="D11" s="22">
        <f t="shared" si="2"/>
        <v>0.97672842837440799</v>
      </c>
      <c r="E11" s="1">
        <v>42537</v>
      </c>
      <c r="F11" s="1">
        <v>43185</v>
      </c>
      <c r="G11" s="22">
        <f t="shared" si="3"/>
        <v>0.98499478985758948</v>
      </c>
      <c r="H11" s="1">
        <v>5913</v>
      </c>
      <c r="I11" s="1">
        <v>6445</v>
      </c>
      <c r="J11" s="22">
        <f t="shared" si="4"/>
        <v>0.91745539177657098</v>
      </c>
      <c r="K11" s="1">
        <v>114439</v>
      </c>
      <c r="L11" s="1">
        <v>117139.99999999997</v>
      </c>
      <c r="M11" s="22">
        <f t="shared" si="5"/>
        <v>0.97694212053952556</v>
      </c>
      <c r="N11" s="5"/>
    </row>
    <row r="12" spans="1:14" ht="13.15" customHeight="1" x14ac:dyDescent="0.2">
      <c r="A12" s="13" t="s">
        <v>8</v>
      </c>
      <c r="B12" s="1">
        <f t="shared" si="1"/>
        <v>147271</v>
      </c>
      <c r="C12" s="1">
        <f t="shared" si="0"/>
        <v>150645</v>
      </c>
      <c r="D12" s="22">
        <f t="shared" si="2"/>
        <v>0.97760297387898698</v>
      </c>
      <c r="E12" s="1">
        <v>23749</v>
      </c>
      <c r="F12" s="1">
        <v>26105</v>
      </c>
      <c r="G12" s="22">
        <f t="shared" si="3"/>
        <v>0.90974909021260297</v>
      </c>
      <c r="H12" s="1">
        <v>11486</v>
      </c>
      <c r="I12" s="1">
        <v>11790</v>
      </c>
      <c r="J12" s="22">
        <f t="shared" si="4"/>
        <v>0.97421543681085665</v>
      </c>
      <c r="K12" s="1">
        <v>112036</v>
      </c>
      <c r="L12" s="1">
        <v>112749.99999999999</v>
      </c>
      <c r="M12" s="22">
        <f t="shared" si="5"/>
        <v>0.99366740576496682</v>
      </c>
      <c r="N12" s="5"/>
    </row>
    <row r="13" spans="1:14" ht="13.15" customHeight="1" x14ac:dyDescent="0.2">
      <c r="A13" s="13" t="s">
        <v>9</v>
      </c>
      <c r="B13" s="1">
        <f t="shared" si="1"/>
        <v>107222</v>
      </c>
      <c r="C13" s="1">
        <f t="shared" si="0"/>
        <v>110430.00000000003</v>
      </c>
      <c r="D13" s="22">
        <f t="shared" si="2"/>
        <v>0.97094992302816241</v>
      </c>
      <c r="E13" s="1">
        <v>36944</v>
      </c>
      <c r="F13" s="1">
        <v>38395.000000000022</v>
      </c>
      <c r="G13" s="22">
        <f t="shared" si="3"/>
        <v>0.96220862091418102</v>
      </c>
      <c r="H13" s="1">
        <v>2630</v>
      </c>
      <c r="I13" s="1">
        <v>2630</v>
      </c>
      <c r="J13" s="22">
        <f t="shared" si="4"/>
        <v>1</v>
      </c>
      <c r="K13" s="1">
        <v>67648</v>
      </c>
      <c r="L13" s="1">
        <v>69405</v>
      </c>
      <c r="M13" s="22">
        <f t="shared" si="5"/>
        <v>0.97468482097831566</v>
      </c>
      <c r="N13" s="5"/>
    </row>
    <row r="14" spans="1:14" ht="13.15" customHeight="1" x14ac:dyDescent="0.2">
      <c r="A14" s="13" t="s">
        <v>45</v>
      </c>
      <c r="B14" s="1">
        <f t="shared" si="1"/>
        <v>169650</v>
      </c>
      <c r="C14" s="1">
        <f t="shared" si="0"/>
        <v>180900</v>
      </c>
      <c r="D14" s="22">
        <f t="shared" si="2"/>
        <v>0.93781094527363185</v>
      </c>
      <c r="E14" s="1">
        <v>29378</v>
      </c>
      <c r="F14" s="1">
        <v>36245.000000000015</v>
      </c>
      <c r="G14" s="22">
        <f t="shared" si="3"/>
        <v>0.8105393847427228</v>
      </c>
      <c r="H14" s="1">
        <v>5009</v>
      </c>
      <c r="I14" s="1">
        <v>5505</v>
      </c>
      <c r="J14" s="22">
        <f t="shared" si="4"/>
        <v>0.90990009082652135</v>
      </c>
      <c r="K14" s="1">
        <v>135263</v>
      </c>
      <c r="L14" s="1">
        <v>139149.99999999997</v>
      </c>
      <c r="M14" s="22">
        <f t="shared" si="5"/>
        <v>0.97206611570247958</v>
      </c>
      <c r="N14" s="5"/>
    </row>
    <row r="15" spans="1:14" ht="13.15" customHeight="1" x14ac:dyDescent="0.2">
      <c r="A15" s="13" t="s">
        <v>10</v>
      </c>
      <c r="B15" s="1">
        <f t="shared" si="1"/>
        <v>148174</v>
      </c>
      <c r="C15" s="1">
        <f t="shared" si="0"/>
        <v>151705</v>
      </c>
      <c r="D15" s="22">
        <f t="shared" si="2"/>
        <v>0.97672456412115616</v>
      </c>
      <c r="E15" s="1">
        <v>14129</v>
      </c>
      <c r="F15" s="1">
        <v>16020</v>
      </c>
      <c r="G15" s="22">
        <f t="shared" si="3"/>
        <v>0.88196004993757804</v>
      </c>
      <c r="H15" s="1">
        <v>2266</v>
      </c>
      <c r="I15" s="1">
        <v>2580.0000000000005</v>
      </c>
      <c r="J15" s="22">
        <f t="shared" si="4"/>
        <v>0.87829457364341068</v>
      </c>
      <c r="K15" s="1">
        <v>131779</v>
      </c>
      <c r="L15" s="1">
        <v>133105</v>
      </c>
      <c r="M15" s="22">
        <f t="shared" si="5"/>
        <v>0.99003793997220235</v>
      </c>
      <c r="N15" s="5"/>
    </row>
    <row r="16" spans="1:14" ht="13.15" customHeight="1" x14ac:dyDescent="0.2">
      <c r="A16" s="13" t="s">
        <v>11</v>
      </c>
      <c r="B16" s="1">
        <f t="shared" si="1"/>
        <v>179674</v>
      </c>
      <c r="C16" s="1">
        <f t="shared" si="0"/>
        <v>181434.99999999997</v>
      </c>
      <c r="D16" s="22">
        <f t="shared" si="2"/>
        <v>0.99029404469920368</v>
      </c>
      <c r="E16" s="1">
        <v>62148</v>
      </c>
      <c r="F16" s="1">
        <v>60739.999999999978</v>
      </c>
      <c r="G16" s="22">
        <f t="shared" si="3"/>
        <v>1.0231807704972016</v>
      </c>
      <c r="H16" s="1">
        <v>3422</v>
      </c>
      <c r="I16" s="1">
        <v>3850</v>
      </c>
      <c r="J16" s="22">
        <f t="shared" si="4"/>
        <v>0.88883116883116886</v>
      </c>
      <c r="K16" s="1">
        <v>114104</v>
      </c>
      <c r="L16" s="1">
        <v>116844.99999999999</v>
      </c>
      <c r="M16" s="22">
        <f t="shared" si="5"/>
        <v>0.97654157216825721</v>
      </c>
      <c r="N16" s="5"/>
    </row>
    <row r="17" spans="1:17" ht="13.15" customHeight="1" x14ac:dyDescent="0.2">
      <c r="A17" s="13" t="s">
        <v>12</v>
      </c>
      <c r="B17" s="1">
        <f t="shared" si="1"/>
        <v>58588</v>
      </c>
      <c r="C17" s="1">
        <f t="shared" si="0"/>
        <v>60172.5</v>
      </c>
      <c r="D17" s="22">
        <f t="shared" si="2"/>
        <v>0.97366737296937966</v>
      </c>
      <c r="E17" s="1">
        <v>4425</v>
      </c>
      <c r="F17" s="1">
        <v>5290.0000000000018</v>
      </c>
      <c r="G17" s="22">
        <f t="shared" si="3"/>
        <v>0.8364839319470696</v>
      </c>
      <c r="H17" s="1">
        <v>932</v>
      </c>
      <c r="I17" s="1">
        <v>707.5</v>
      </c>
      <c r="J17" s="22">
        <f t="shared" si="4"/>
        <v>1.3173144876325089</v>
      </c>
      <c r="K17" s="1">
        <v>53231</v>
      </c>
      <c r="L17" s="1">
        <v>54175</v>
      </c>
      <c r="M17" s="22">
        <f t="shared" si="5"/>
        <v>0.98257498846331337</v>
      </c>
      <c r="N17" s="5"/>
    </row>
    <row r="18" spans="1:17" ht="13.15" customHeight="1" x14ac:dyDescent="0.2">
      <c r="A18" s="13" t="s">
        <v>13</v>
      </c>
      <c r="B18" s="1">
        <f t="shared" si="1"/>
        <v>310752</v>
      </c>
      <c r="C18" s="1">
        <f t="shared" si="0"/>
        <v>333150</v>
      </c>
      <c r="D18" s="22">
        <f t="shared" si="2"/>
        <v>0.93276902296262942</v>
      </c>
      <c r="E18" s="1">
        <v>28072</v>
      </c>
      <c r="F18" s="1">
        <v>33595.000000000007</v>
      </c>
      <c r="G18" s="22">
        <f t="shared" si="3"/>
        <v>0.83560053579401683</v>
      </c>
      <c r="H18" s="1">
        <v>6776</v>
      </c>
      <c r="I18" s="1">
        <v>6870.0000000000018</v>
      </c>
      <c r="J18" s="22">
        <f t="shared" si="4"/>
        <v>0.9863173216885005</v>
      </c>
      <c r="K18" s="1">
        <v>275904</v>
      </c>
      <c r="L18" s="1">
        <v>292685</v>
      </c>
      <c r="M18" s="22">
        <f t="shared" si="5"/>
        <v>0.94266532278729698</v>
      </c>
      <c r="N18" s="5"/>
    </row>
    <row r="19" spans="1:17" ht="13.15" customHeight="1" x14ac:dyDescent="0.2">
      <c r="A19" s="13" t="s">
        <v>14</v>
      </c>
      <c r="B19" s="1">
        <f t="shared" si="1"/>
        <v>47995</v>
      </c>
      <c r="C19" s="1">
        <f t="shared" si="0"/>
        <v>49400</v>
      </c>
      <c r="D19" s="22">
        <f t="shared" si="2"/>
        <v>0.97155870445344128</v>
      </c>
      <c r="E19" s="1">
        <v>24082</v>
      </c>
      <c r="F19" s="1">
        <v>24705</v>
      </c>
      <c r="G19" s="22">
        <f t="shared" si="3"/>
        <v>0.97478243270593001</v>
      </c>
      <c r="H19" s="1">
        <v>993</v>
      </c>
      <c r="I19" s="1">
        <v>1255</v>
      </c>
      <c r="J19" s="22">
        <f t="shared" si="4"/>
        <v>0.79123505976095621</v>
      </c>
      <c r="K19" s="1">
        <v>22920</v>
      </c>
      <c r="L19" s="1">
        <v>23439.999999999996</v>
      </c>
      <c r="M19" s="22">
        <f t="shared" si="5"/>
        <v>0.97781569965870319</v>
      </c>
      <c r="N19" s="5"/>
    </row>
    <row r="20" spans="1:17" ht="13.15" customHeight="1" x14ac:dyDescent="0.2">
      <c r="A20" s="13" t="s">
        <v>15</v>
      </c>
      <c r="B20" s="1">
        <f t="shared" si="1"/>
        <v>114302</v>
      </c>
      <c r="C20" s="1">
        <f t="shared" si="0"/>
        <v>120740</v>
      </c>
      <c r="D20" s="22">
        <f t="shared" si="2"/>
        <v>0.94667881398045384</v>
      </c>
      <c r="E20" s="1">
        <v>19880</v>
      </c>
      <c r="F20" s="1">
        <v>23235</v>
      </c>
      <c r="G20" s="22">
        <f t="shared" si="3"/>
        <v>0.85560576716160963</v>
      </c>
      <c r="H20" s="1">
        <v>1465</v>
      </c>
      <c r="I20" s="1">
        <v>1519.9999999999995</v>
      </c>
      <c r="J20" s="22">
        <f t="shared" si="4"/>
        <v>0.96381578947368451</v>
      </c>
      <c r="K20" s="1">
        <v>92957</v>
      </c>
      <c r="L20" s="1">
        <v>95985</v>
      </c>
      <c r="M20" s="22">
        <f t="shared" si="5"/>
        <v>0.96845340417773607</v>
      </c>
      <c r="N20" s="5"/>
    </row>
    <row r="21" spans="1:17" ht="13.15" customHeight="1" x14ac:dyDescent="0.2">
      <c r="A21" s="13" t="s">
        <v>16</v>
      </c>
      <c r="B21" s="1">
        <f t="shared" si="1"/>
        <v>399169</v>
      </c>
      <c r="C21" s="1">
        <f t="shared" si="0"/>
        <v>421584.99999999994</v>
      </c>
      <c r="D21" s="22">
        <f t="shared" si="2"/>
        <v>0.9468292277951067</v>
      </c>
      <c r="E21" s="1">
        <v>86014</v>
      </c>
      <c r="F21" s="1">
        <v>96075</v>
      </c>
      <c r="G21" s="22">
        <f t="shared" si="3"/>
        <v>0.89527972937809008</v>
      </c>
      <c r="H21" s="1">
        <v>12247</v>
      </c>
      <c r="I21" s="1">
        <v>13309.999999999996</v>
      </c>
      <c r="J21" s="22">
        <f t="shared" si="4"/>
        <v>0.92013523666416253</v>
      </c>
      <c r="K21" s="1">
        <v>300908</v>
      </c>
      <c r="L21" s="1">
        <v>312199.99999999994</v>
      </c>
      <c r="M21" s="22">
        <f t="shared" si="5"/>
        <v>0.96383087764253705</v>
      </c>
      <c r="N21" s="5"/>
    </row>
    <row r="22" spans="1:17" ht="13.15" customHeight="1" x14ac:dyDescent="0.2">
      <c r="A22" s="13" t="s">
        <v>17</v>
      </c>
      <c r="B22" s="1">
        <f t="shared" si="1"/>
        <v>45752</v>
      </c>
      <c r="C22" s="1">
        <f t="shared" si="0"/>
        <v>46042.5</v>
      </c>
      <c r="D22" s="22">
        <f t="shared" si="2"/>
        <v>0.9936906119346256</v>
      </c>
      <c r="E22" s="1">
        <v>7588</v>
      </c>
      <c r="F22" s="1">
        <v>7965.0000000000009</v>
      </c>
      <c r="G22" s="22">
        <f t="shared" si="3"/>
        <v>0.95266792215944751</v>
      </c>
      <c r="H22" s="1">
        <v>931</v>
      </c>
      <c r="I22" s="1">
        <v>937.49999999999966</v>
      </c>
      <c r="J22" s="22">
        <f t="shared" si="4"/>
        <v>0.99306666666666699</v>
      </c>
      <c r="K22" s="1">
        <v>37233</v>
      </c>
      <c r="L22" s="1">
        <v>37140</v>
      </c>
      <c r="M22" s="22">
        <f t="shared" si="5"/>
        <v>1.0025040387722133</v>
      </c>
      <c r="N22" s="5"/>
    </row>
    <row r="23" spans="1:17" ht="13.15" customHeight="1" x14ac:dyDescent="0.2">
      <c r="A23" s="13" t="s">
        <v>18</v>
      </c>
      <c r="B23" s="1">
        <f t="shared" si="1"/>
        <v>576887</v>
      </c>
      <c r="C23" s="1">
        <f t="shared" si="0"/>
        <v>630260.00000000023</v>
      </c>
      <c r="D23" s="22">
        <f t="shared" si="2"/>
        <v>0.91531590137403573</v>
      </c>
      <c r="E23" s="1">
        <v>50227</v>
      </c>
      <c r="F23" s="1">
        <v>62295.000000000007</v>
      </c>
      <c r="G23" s="22">
        <f t="shared" si="3"/>
        <v>0.80627658720603568</v>
      </c>
      <c r="H23" s="1">
        <v>43629</v>
      </c>
      <c r="I23" s="1">
        <v>44400</v>
      </c>
      <c r="J23" s="22">
        <f t="shared" si="4"/>
        <v>0.98263513513513512</v>
      </c>
      <c r="K23" s="1">
        <v>483031</v>
      </c>
      <c r="L23" s="1">
        <v>523565.00000000017</v>
      </c>
      <c r="M23" s="22">
        <f t="shared" si="5"/>
        <v>0.92258076838596892</v>
      </c>
      <c r="N23" s="5"/>
    </row>
    <row r="24" spans="1:17" ht="13.15" customHeight="1" x14ac:dyDescent="0.2">
      <c r="A24" s="13" t="s">
        <v>19</v>
      </c>
      <c r="B24" s="1">
        <f t="shared" si="1"/>
        <v>30301</v>
      </c>
      <c r="C24" s="1">
        <f t="shared" si="0"/>
        <v>32475</v>
      </c>
      <c r="D24" s="22">
        <f t="shared" si="2"/>
        <v>0.9330561970746728</v>
      </c>
      <c r="E24" s="1">
        <v>3342</v>
      </c>
      <c r="F24" s="1">
        <v>3915.0000000000005</v>
      </c>
      <c r="G24" s="22">
        <f t="shared" si="3"/>
        <v>0.85363984674329496</v>
      </c>
      <c r="H24" s="1">
        <v>291</v>
      </c>
      <c r="I24" s="1">
        <v>392.49999999999994</v>
      </c>
      <c r="J24" s="22">
        <f t="shared" si="4"/>
        <v>0.74140127388535038</v>
      </c>
      <c r="K24" s="1">
        <v>26668</v>
      </c>
      <c r="L24" s="1">
        <v>28167.5</v>
      </c>
      <c r="M24" s="22">
        <f t="shared" si="5"/>
        <v>0.94676488861276298</v>
      </c>
      <c r="N24" s="5"/>
    </row>
    <row r="25" spans="1:17" ht="13.15" customHeight="1" x14ac:dyDescent="0.2">
      <c r="A25" s="13" t="s">
        <v>20</v>
      </c>
      <c r="B25" s="1">
        <f t="shared" si="1"/>
        <v>64297</v>
      </c>
      <c r="C25" s="1">
        <f t="shared" si="0"/>
        <v>65250</v>
      </c>
      <c r="D25" s="22">
        <f t="shared" si="2"/>
        <v>0.98539463601532562</v>
      </c>
      <c r="E25" s="1">
        <v>16808</v>
      </c>
      <c r="F25" s="1">
        <v>17330</v>
      </c>
      <c r="G25" s="22">
        <f t="shared" si="3"/>
        <v>0.96987882285054816</v>
      </c>
      <c r="H25" s="1">
        <v>1696</v>
      </c>
      <c r="I25" s="1">
        <v>1700</v>
      </c>
      <c r="J25" s="22">
        <f t="shared" si="4"/>
        <v>0.99764705882352944</v>
      </c>
      <c r="K25" s="1">
        <v>45793</v>
      </c>
      <c r="L25" s="1">
        <v>46220</v>
      </c>
      <c r="M25" s="22">
        <f t="shared" si="5"/>
        <v>0.99076157507572482</v>
      </c>
      <c r="N25" s="5"/>
    </row>
    <row r="26" spans="1:17" ht="13.15" customHeight="1" x14ac:dyDescent="0.2">
      <c r="A26" s="19" t="s">
        <v>21</v>
      </c>
      <c r="B26" s="20">
        <f t="shared" ref="B26:C26" si="6">E26+H26+K26</f>
        <v>4622921</v>
      </c>
      <c r="C26" s="20">
        <f t="shared" si="6"/>
        <v>4945350</v>
      </c>
      <c r="D26" s="21">
        <f t="shared" si="2"/>
        <v>0.93480158128342783</v>
      </c>
      <c r="E26" s="20">
        <v>693734</v>
      </c>
      <c r="F26" s="20">
        <v>775620</v>
      </c>
      <c r="G26" s="21">
        <f t="shared" si="3"/>
        <v>0.8944251050772285</v>
      </c>
      <c r="H26" s="20">
        <v>330860</v>
      </c>
      <c r="I26" s="20">
        <v>320287.49999999988</v>
      </c>
      <c r="J26" s="21">
        <f t="shared" si="4"/>
        <v>1.0330094056121457</v>
      </c>
      <c r="K26" s="20">
        <v>3598327</v>
      </c>
      <c r="L26" s="20">
        <v>3849442.5</v>
      </c>
      <c r="M26" s="21">
        <f t="shared" si="5"/>
        <v>0.93476574854670513</v>
      </c>
      <c r="N26" s="5"/>
    </row>
    <row r="28" spans="1:17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">
      <c r="A29" s="3" t="s">
        <v>46</v>
      </c>
    </row>
    <row r="30" spans="1:17" x14ac:dyDescent="0.2">
      <c r="A30" s="3" t="s">
        <v>49</v>
      </c>
    </row>
    <row r="32" spans="1:17" x14ac:dyDescent="0.2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1" sqref="A31"/>
    </sheetView>
  </sheetViews>
  <sheetFormatPr defaultColWidth="9.140625" defaultRowHeight="12" x14ac:dyDescent="0.2"/>
  <cols>
    <col min="1" max="1" width="27.7109375" style="3" customWidth="1"/>
    <col min="2" max="10" width="9.42578125" style="3" customWidth="1"/>
    <col min="11" max="16384" width="9.140625" style="3"/>
  </cols>
  <sheetData>
    <row r="1" spans="1:10" ht="15" x14ac:dyDescent="0.2">
      <c r="A1" s="24" t="str">
        <f>SUBSTITUTE(Ethnicity!A1,"Ethnicity","Gender")</f>
        <v>Access to Primary Care by Gender (April 2019)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B3" s="2"/>
      <c r="C3" s="2"/>
      <c r="D3" s="2"/>
      <c r="E3" s="2"/>
      <c r="F3" s="2"/>
      <c r="G3" s="2"/>
      <c r="H3" s="2"/>
      <c r="I3" s="2"/>
      <c r="J3" s="2"/>
    </row>
    <row r="4" spans="1:10" ht="13.15" customHeight="1" x14ac:dyDescent="0.2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15" customHeight="1" x14ac:dyDescent="0.2">
      <c r="A6" s="13" t="s">
        <v>4</v>
      </c>
      <c r="B6" s="1">
        <f>E6+H6</f>
        <v>449218</v>
      </c>
      <c r="C6" s="1">
        <f t="shared" ref="C6:C25" si="0">F6+I6</f>
        <v>545335</v>
      </c>
      <c r="D6" s="22">
        <f>IF(B6=0,"",B6/C6)</f>
        <v>0.82374687118926904</v>
      </c>
      <c r="E6" s="25">
        <v>232112</v>
      </c>
      <c r="F6" s="25">
        <v>275550</v>
      </c>
      <c r="G6" s="22">
        <f>IF(E6=0,"",E6/F6)</f>
        <v>0.84235891852658318</v>
      </c>
      <c r="H6" s="25">
        <v>217106</v>
      </c>
      <c r="I6" s="25">
        <v>269785.00000000006</v>
      </c>
      <c r="J6" s="22">
        <f>IF(H6=0,"",H6/I6)</f>
        <v>0.80473710547287636</v>
      </c>
    </row>
    <row r="7" spans="1:10" ht="13.15" customHeight="1" x14ac:dyDescent="0.2">
      <c r="A7" s="13" t="s">
        <v>5</v>
      </c>
      <c r="B7" s="1">
        <f t="shared" ref="B7:B25" si="1">E7+H7</f>
        <v>237738</v>
      </c>
      <c r="C7" s="1">
        <f t="shared" si="0"/>
        <v>240469.99999999994</v>
      </c>
      <c r="D7" s="22">
        <f t="shared" ref="D7:D26" si="2">IF(B7=0,"",B7/C7)</f>
        <v>0.98863891545722982</v>
      </c>
      <c r="E7" s="25">
        <v>123702</v>
      </c>
      <c r="F7" s="25">
        <v>123074.99999999997</v>
      </c>
      <c r="G7" s="22">
        <f t="shared" ref="G7:G26" si="3">IF(E7=0,"",E7/F7)</f>
        <v>1.0050944546008533</v>
      </c>
      <c r="H7" s="25">
        <v>114036</v>
      </c>
      <c r="I7" s="25">
        <v>117394.99999999996</v>
      </c>
      <c r="J7" s="22">
        <f t="shared" ref="J7:J26" si="4">IF(H7=0,"",H7/I7)</f>
        <v>0.97138719706972221</v>
      </c>
    </row>
    <row r="8" spans="1:10" ht="13.15" customHeight="1" x14ac:dyDescent="0.2">
      <c r="A8" s="13" t="s">
        <v>6</v>
      </c>
      <c r="B8" s="1">
        <f t="shared" si="1"/>
        <v>529877</v>
      </c>
      <c r="C8" s="1">
        <f t="shared" si="0"/>
        <v>571135.00000000012</v>
      </c>
      <c r="D8" s="22">
        <f t="shared" si="2"/>
        <v>0.92776138741278313</v>
      </c>
      <c r="E8" s="25">
        <v>270629</v>
      </c>
      <c r="F8" s="25">
        <v>284715.00000000006</v>
      </c>
      <c r="G8" s="22">
        <f t="shared" si="3"/>
        <v>0.95052596456105209</v>
      </c>
      <c r="H8" s="25">
        <v>259248</v>
      </c>
      <c r="I8" s="25">
        <v>286420.00000000006</v>
      </c>
      <c r="J8" s="22">
        <f t="shared" si="4"/>
        <v>0.90513232316179015</v>
      </c>
    </row>
    <row r="9" spans="1:10" ht="13.15" customHeight="1" x14ac:dyDescent="0.2">
      <c r="A9" s="13" t="s">
        <v>43</v>
      </c>
      <c r="B9" s="1">
        <f t="shared" si="1"/>
        <v>296252</v>
      </c>
      <c r="C9" s="1">
        <f t="shared" si="0"/>
        <v>320885.00000000012</v>
      </c>
      <c r="D9" s="22">
        <f t="shared" si="2"/>
        <v>0.92323418046963834</v>
      </c>
      <c r="E9" s="25">
        <v>154894</v>
      </c>
      <c r="F9" s="25">
        <v>164410</v>
      </c>
      <c r="G9" s="22">
        <f t="shared" si="3"/>
        <v>0.94212030898363841</v>
      </c>
      <c r="H9" s="25">
        <v>141358</v>
      </c>
      <c r="I9" s="25">
        <v>156475.00000000009</v>
      </c>
      <c r="J9" s="22">
        <f t="shared" si="4"/>
        <v>0.90339031794216273</v>
      </c>
    </row>
    <row r="10" spans="1:10" ht="13.15" customHeight="1" x14ac:dyDescent="0.2">
      <c r="A10" s="13" t="s">
        <v>7</v>
      </c>
      <c r="B10" s="1">
        <f t="shared" si="1"/>
        <v>546913</v>
      </c>
      <c r="C10" s="1">
        <f t="shared" si="0"/>
        <v>566564.99999999988</v>
      </c>
      <c r="D10" s="22">
        <f t="shared" si="2"/>
        <v>0.96531377688349984</v>
      </c>
      <c r="E10" s="25">
        <v>279909</v>
      </c>
      <c r="F10" s="25">
        <v>286954.99999999988</v>
      </c>
      <c r="G10" s="22">
        <f t="shared" si="3"/>
        <v>0.97544562736317586</v>
      </c>
      <c r="H10" s="25">
        <v>267004</v>
      </c>
      <c r="I10" s="25">
        <v>279610</v>
      </c>
      <c r="J10" s="22">
        <f t="shared" si="4"/>
        <v>0.95491577554450846</v>
      </c>
    </row>
    <row r="11" spans="1:10" ht="13.15" customHeight="1" x14ac:dyDescent="0.2">
      <c r="A11" s="13" t="s">
        <v>44</v>
      </c>
      <c r="B11" s="1">
        <f t="shared" si="1"/>
        <v>162889</v>
      </c>
      <c r="C11" s="1">
        <f t="shared" si="0"/>
        <v>166770</v>
      </c>
      <c r="D11" s="22">
        <f t="shared" si="2"/>
        <v>0.97672842837440788</v>
      </c>
      <c r="E11" s="25">
        <v>85018</v>
      </c>
      <c r="F11" s="25">
        <v>85610.000000000029</v>
      </c>
      <c r="G11" s="22">
        <f t="shared" si="3"/>
        <v>0.99308491998598258</v>
      </c>
      <c r="H11" s="25">
        <v>77871</v>
      </c>
      <c r="I11" s="25">
        <v>81159.999999999971</v>
      </c>
      <c r="J11" s="22">
        <f t="shared" si="4"/>
        <v>0.95947511089206539</v>
      </c>
    </row>
    <row r="12" spans="1:10" ht="13.15" customHeight="1" x14ac:dyDescent="0.2">
      <c r="A12" s="13" t="s">
        <v>8</v>
      </c>
      <c r="B12" s="1">
        <f t="shared" si="1"/>
        <v>147271</v>
      </c>
      <c r="C12" s="1">
        <f t="shared" si="0"/>
        <v>150645</v>
      </c>
      <c r="D12" s="22">
        <f t="shared" si="2"/>
        <v>0.97760297387898698</v>
      </c>
      <c r="E12" s="25">
        <v>75686</v>
      </c>
      <c r="F12" s="25">
        <v>76570.000000000015</v>
      </c>
      <c r="G12" s="22">
        <f t="shared" si="3"/>
        <v>0.98845500848896417</v>
      </c>
      <c r="H12" s="25">
        <v>71585</v>
      </c>
      <c r="I12" s="25">
        <v>74074.999999999971</v>
      </c>
      <c r="J12" s="22">
        <f t="shared" si="4"/>
        <v>0.96638542018224816</v>
      </c>
    </row>
    <row r="13" spans="1:10" ht="13.15" customHeight="1" x14ac:dyDescent="0.2">
      <c r="A13" s="13" t="s">
        <v>9</v>
      </c>
      <c r="B13" s="1">
        <f t="shared" si="1"/>
        <v>107222</v>
      </c>
      <c r="C13" s="1">
        <f t="shared" si="0"/>
        <v>110430.00000000003</v>
      </c>
      <c r="D13" s="22">
        <f t="shared" si="2"/>
        <v>0.97094992302816241</v>
      </c>
      <c r="E13" s="25">
        <v>55156</v>
      </c>
      <c r="F13" s="25">
        <v>56035.000000000029</v>
      </c>
      <c r="G13" s="22">
        <f t="shared" si="3"/>
        <v>0.98431337556884035</v>
      </c>
      <c r="H13" s="25">
        <v>52066</v>
      </c>
      <c r="I13" s="25">
        <v>54394.999999999993</v>
      </c>
      <c r="J13" s="22">
        <f t="shared" si="4"/>
        <v>0.95718356466587018</v>
      </c>
    </row>
    <row r="14" spans="1:10" ht="13.15" customHeight="1" x14ac:dyDescent="0.2">
      <c r="A14" s="13" t="s">
        <v>45</v>
      </c>
      <c r="B14" s="1">
        <f t="shared" si="1"/>
        <v>169650</v>
      </c>
      <c r="C14" s="1">
        <f t="shared" si="0"/>
        <v>180900</v>
      </c>
      <c r="D14" s="22">
        <f t="shared" si="2"/>
        <v>0.93781094527363185</v>
      </c>
      <c r="E14" s="25">
        <v>88860</v>
      </c>
      <c r="F14" s="25">
        <v>92570</v>
      </c>
      <c r="G14" s="22">
        <f t="shared" si="3"/>
        <v>0.95992222102192937</v>
      </c>
      <c r="H14" s="25">
        <v>80790</v>
      </c>
      <c r="I14" s="25">
        <v>88329.999999999985</v>
      </c>
      <c r="J14" s="22">
        <f t="shared" si="4"/>
        <v>0.9146382882372921</v>
      </c>
    </row>
    <row r="15" spans="1:10" ht="13.15" customHeight="1" x14ac:dyDescent="0.2">
      <c r="A15" s="13" t="s">
        <v>10</v>
      </c>
      <c r="B15" s="1">
        <f t="shared" si="1"/>
        <v>148174</v>
      </c>
      <c r="C15" s="1">
        <f t="shared" si="0"/>
        <v>151705</v>
      </c>
      <c r="D15" s="22">
        <f t="shared" si="2"/>
        <v>0.97672456412115616</v>
      </c>
      <c r="E15" s="25">
        <v>75932</v>
      </c>
      <c r="F15" s="25">
        <v>76860.000000000015</v>
      </c>
      <c r="G15" s="22">
        <f t="shared" si="3"/>
        <v>0.98792609940150911</v>
      </c>
      <c r="H15" s="25">
        <v>72242</v>
      </c>
      <c r="I15" s="25">
        <v>74844.999999999985</v>
      </c>
      <c r="J15" s="22">
        <f t="shared" si="4"/>
        <v>0.96522145767920386</v>
      </c>
    </row>
    <row r="16" spans="1:10" ht="13.15" customHeight="1" x14ac:dyDescent="0.2">
      <c r="A16" s="13" t="s">
        <v>11</v>
      </c>
      <c r="B16" s="1">
        <f t="shared" si="1"/>
        <v>179674</v>
      </c>
      <c r="C16" s="1">
        <f t="shared" si="0"/>
        <v>181435.00000000003</v>
      </c>
      <c r="D16" s="22">
        <f t="shared" si="2"/>
        <v>0.99029404469920346</v>
      </c>
      <c r="E16" s="25">
        <v>91868</v>
      </c>
      <c r="F16" s="25">
        <v>91915.000000000015</v>
      </c>
      <c r="G16" s="22">
        <f t="shared" si="3"/>
        <v>0.99948865799923825</v>
      </c>
      <c r="H16" s="25">
        <v>87806</v>
      </c>
      <c r="I16" s="25">
        <v>89520.000000000015</v>
      </c>
      <c r="J16" s="22">
        <f t="shared" si="4"/>
        <v>0.98085344057193902</v>
      </c>
    </row>
    <row r="17" spans="1:13" ht="13.15" customHeight="1" x14ac:dyDescent="0.2">
      <c r="A17" s="13" t="s">
        <v>12</v>
      </c>
      <c r="B17" s="1">
        <f t="shared" si="1"/>
        <v>58588</v>
      </c>
      <c r="C17" s="1">
        <f t="shared" si="0"/>
        <v>60172.5</v>
      </c>
      <c r="D17" s="22">
        <f t="shared" si="2"/>
        <v>0.97366737296937966</v>
      </c>
      <c r="E17" s="25">
        <v>29561</v>
      </c>
      <c r="F17" s="25">
        <v>30355.000000000004</v>
      </c>
      <c r="G17" s="22">
        <f t="shared" si="3"/>
        <v>0.97384285949596427</v>
      </c>
      <c r="H17" s="25">
        <v>29027</v>
      </c>
      <c r="I17" s="25">
        <v>29817.5</v>
      </c>
      <c r="J17" s="22">
        <f t="shared" si="4"/>
        <v>0.97348872306531398</v>
      </c>
    </row>
    <row r="18" spans="1:13" ht="13.15" customHeight="1" x14ac:dyDescent="0.2">
      <c r="A18" s="13" t="s">
        <v>13</v>
      </c>
      <c r="B18" s="1">
        <f t="shared" si="1"/>
        <v>310752</v>
      </c>
      <c r="C18" s="1">
        <f t="shared" si="0"/>
        <v>333150</v>
      </c>
      <c r="D18" s="22">
        <f t="shared" si="2"/>
        <v>0.93276902296262942</v>
      </c>
      <c r="E18" s="25">
        <v>158555</v>
      </c>
      <c r="F18" s="25">
        <v>167945.00000000006</v>
      </c>
      <c r="G18" s="22">
        <f t="shared" si="3"/>
        <v>0.94408883860787729</v>
      </c>
      <c r="H18" s="25">
        <v>152197</v>
      </c>
      <c r="I18" s="25">
        <v>165204.99999999994</v>
      </c>
      <c r="J18" s="22">
        <f t="shared" si="4"/>
        <v>0.92126146303078027</v>
      </c>
    </row>
    <row r="19" spans="1:13" ht="13.15" customHeight="1" x14ac:dyDescent="0.2">
      <c r="A19" s="13" t="s">
        <v>14</v>
      </c>
      <c r="B19" s="1">
        <f t="shared" si="1"/>
        <v>47995</v>
      </c>
      <c r="C19" s="1">
        <f t="shared" si="0"/>
        <v>49400</v>
      </c>
      <c r="D19" s="22">
        <f t="shared" si="2"/>
        <v>0.97155870445344128</v>
      </c>
      <c r="E19" s="25">
        <v>24650</v>
      </c>
      <c r="F19" s="25">
        <v>25170.000000000004</v>
      </c>
      <c r="G19" s="22">
        <f t="shared" si="3"/>
        <v>0.97934048470401258</v>
      </c>
      <c r="H19" s="25">
        <v>23345</v>
      </c>
      <c r="I19" s="25">
        <v>24229.999999999993</v>
      </c>
      <c r="J19" s="22">
        <f t="shared" si="4"/>
        <v>0.96347503095336384</v>
      </c>
    </row>
    <row r="20" spans="1:13" ht="13.15" customHeight="1" x14ac:dyDescent="0.2">
      <c r="A20" s="13" t="s">
        <v>15</v>
      </c>
      <c r="B20" s="1">
        <f t="shared" si="1"/>
        <v>114302</v>
      </c>
      <c r="C20" s="1">
        <f t="shared" si="0"/>
        <v>120739.99999999997</v>
      </c>
      <c r="D20" s="22">
        <f t="shared" si="2"/>
        <v>0.94667881398045406</v>
      </c>
      <c r="E20" s="25">
        <v>58816</v>
      </c>
      <c r="F20" s="25">
        <v>60949.999999999985</v>
      </c>
      <c r="G20" s="22">
        <f t="shared" si="3"/>
        <v>0.96498769483182956</v>
      </c>
      <c r="H20" s="25">
        <v>55486</v>
      </c>
      <c r="I20" s="25">
        <v>59789.999999999993</v>
      </c>
      <c r="J20" s="22">
        <f t="shared" si="4"/>
        <v>0.92801471818029779</v>
      </c>
    </row>
    <row r="21" spans="1:13" ht="13.15" customHeight="1" x14ac:dyDescent="0.2">
      <c r="A21" s="13" t="s">
        <v>16</v>
      </c>
      <c r="B21" s="1">
        <f t="shared" si="1"/>
        <v>399169</v>
      </c>
      <c r="C21" s="1">
        <f t="shared" si="0"/>
        <v>421584.99999999988</v>
      </c>
      <c r="D21" s="22">
        <f t="shared" si="2"/>
        <v>0.94682922779510681</v>
      </c>
      <c r="E21" s="25">
        <v>205262</v>
      </c>
      <c r="F21" s="25">
        <v>213499.99999999997</v>
      </c>
      <c r="G21" s="22">
        <f t="shared" si="3"/>
        <v>0.96141451990632332</v>
      </c>
      <c r="H21" s="25">
        <v>193907</v>
      </c>
      <c r="I21" s="25">
        <v>208084.99999999994</v>
      </c>
      <c r="J21" s="22">
        <f t="shared" si="4"/>
        <v>0.93186438234375402</v>
      </c>
    </row>
    <row r="22" spans="1:13" ht="13.15" customHeight="1" x14ac:dyDescent="0.2">
      <c r="A22" s="13" t="s">
        <v>17</v>
      </c>
      <c r="B22" s="1">
        <f t="shared" si="1"/>
        <v>45752</v>
      </c>
      <c r="C22" s="1">
        <f t="shared" si="0"/>
        <v>46042.5</v>
      </c>
      <c r="D22" s="22">
        <f t="shared" si="2"/>
        <v>0.9936906119346256</v>
      </c>
      <c r="E22" s="25">
        <v>23585</v>
      </c>
      <c r="F22" s="25">
        <v>23385.000000000007</v>
      </c>
      <c r="G22" s="22">
        <f t="shared" si="3"/>
        <v>1.0085524909129782</v>
      </c>
      <c r="H22" s="25">
        <v>22167</v>
      </c>
      <c r="I22" s="25">
        <v>22657.499999999996</v>
      </c>
      <c r="J22" s="22">
        <f t="shared" si="4"/>
        <v>0.97835153922542217</v>
      </c>
    </row>
    <row r="23" spans="1:13" ht="13.15" customHeight="1" x14ac:dyDescent="0.2">
      <c r="A23" s="13" t="s">
        <v>18</v>
      </c>
      <c r="B23" s="1">
        <f t="shared" si="1"/>
        <v>576887</v>
      </c>
      <c r="C23" s="1">
        <f t="shared" si="0"/>
        <v>630260</v>
      </c>
      <c r="D23" s="22">
        <f t="shared" si="2"/>
        <v>0.91531590137403607</v>
      </c>
      <c r="E23" s="25">
        <v>298809</v>
      </c>
      <c r="F23" s="25">
        <v>320285</v>
      </c>
      <c r="G23" s="22">
        <f t="shared" si="3"/>
        <v>0.93294721888318222</v>
      </c>
      <c r="H23" s="25">
        <v>278078</v>
      </c>
      <c r="I23" s="25">
        <v>309974.99999999994</v>
      </c>
      <c r="J23" s="22">
        <f t="shared" si="4"/>
        <v>0.89709815307686125</v>
      </c>
    </row>
    <row r="24" spans="1:13" ht="13.15" customHeight="1" x14ac:dyDescent="0.2">
      <c r="A24" s="13" t="s">
        <v>19</v>
      </c>
      <c r="B24" s="1">
        <f t="shared" si="1"/>
        <v>30301</v>
      </c>
      <c r="C24" s="1">
        <f t="shared" si="0"/>
        <v>32475</v>
      </c>
      <c r="D24" s="22">
        <f t="shared" si="2"/>
        <v>0.9330561970746728</v>
      </c>
      <c r="E24" s="25">
        <v>15022</v>
      </c>
      <c r="F24" s="25">
        <v>16005.000000000002</v>
      </c>
      <c r="G24" s="22">
        <f t="shared" si="3"/>
        <v>0.93858169322086837</v>
      </c>
      <c r="H24" s="25">
        <v>15279</v>
      </c>
      <c r="I24" s="25">
        <v>16470</v>
      </c>
      <c r="J24" s="22">
        <f t="shared" si="4"/>
        <v>0.92768670309653911</v>
      </c>
    </row>
    <row r="25" spans="1:13" ht="13.15" customHeight="1" x14ac:dyDescent="0.2">
      <c r="A25" s="13" t="s">
        <v>20</v>
      </c>
      <c r="B25" s="1">
        <f t="shared" si="1"/>
        <v>64297</v>
      </c>
      <c r="C25" s="1">
        <f t="shared" si="0"/>
        <v>65250</v>
      </c>
      <c r="D25" s="22">
        <f t="shared" si="2"/>
        <v>0.98539463601532562</v>
      </c>
      <c r="E25" s="25">
        <v>33283</v>
      </c>
      <c r="F25" s="25">
        <v>33090</v>
      </c>
      <c r="G25" s="22">
        <f t="shared" si="3"/>
        <v>1.0058325778180719</v>
      </c>
      <c r="H25" s="25">
        <v>31014</v>
      </c>
      <c r="I25" s="25">
        <v>32159.999999999996</v>
      </c>
      <c r="J25" s="22">
        <f t="shared" si="4"/>
        <v>0.9643656716417911</v>
      </c>
    </row>
    <row r="26" spans="1:13" ht="13.15" customHeight="1" x14ac:dyDescent="0.2">
      <c r="A26" s="19" t="s">
        <v>21</v>
      </c>
      <c r="B26" s="20">
        <f t="shared" ref="B26" si="5">E26+H26</f>
        <v>4622921</v>
      </c>
      <c r="C26" s="20">
        <f t="shared" ref="C26" si="6">F26+I26</f>
        <v>4945350</v>
      </c>
      <c r="D26" s="21">
        <f t="shared" si="2"/>
        <v>0.93480158128342783</v>
      </c>
      <c r="E26" s="20">
        <v>2381309</v>
      </c>
      <c r="F26" s="20">
        <v>2504950</v>
      </c>
      <c r="G26" s="21">
        <f t="shared" si="3"/>
        <v>0.95064133016627084</v>
      </c>
      <c r="H26" s="20">
        <v>2241612</v>
      </c>
      <c r="I26" s="20">
        <v>2440400</v>
      </c>
      <c r="J26" s="21">
        <f t="shared" si="4"/>
        <v>0.91854286182593015</v>
      </c>
    </row>
    <row r="28" spans="1:13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">
      <c r="A29" s="3" t="str">
        <f>Ethnicity!A29</f>
        <v xml:space="preserve">           Population is based on projections provided by Stats NZ in Nov 2018. </v>
      </c>
    </row>
    <row r="30" spans="1:13" x14ac:dyDescent="0.2">
      <c r="A30" s="3" t="str">
        <f>Ethnicity!A30</f>
        <v xml:space="preserve">           April 2019 is the first time Access to Primary Care reporting has been based on National Enrolment System data.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1" sqref="A31"/>
    </sheetView>
  </sheetViews>
  <sheetFormatPr defaultColWidth="9.140625" defaultRowHeight="12" x14ac:dyDescent="0.2"/>
  <cols>
    <col min="1" max="1" width="27.7109375" style="3" customWidth="1"/>
    <col min="2" max="22" width="9.42578125" style="3" customWidth="1"/>
    <col min="23" max="16384" width="9.140625" style="3"/>
  </cols>
  <sheetData>
    <row r="1" spans="1:22" ht="15" x14ac:dyDescent="0.2">
      <c r="A1" s="24" t="str">
        <f>SUBSTITUTE(Ethnicity!A1,"Ethnicity","Age Group")</f>
        <v>Access to Primary Care by Age Group (April 2019)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15" customHeight="1" x14ac:dyDescent="0.2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15" customHeight="1" x14ac:dyDescent="0.2">
      <c r="A6" s="13" t="s">
        <v>4</v>
      </c>
      <c r="B6" s="1">
        <f>E6+H6+K6+N6+Q6+T6</f>
        <v>449218</v>
      </c>
      <c r="C6" s="1">
        <f t="shared" ref="C6:C26" si="0">F6+I6+L6+O6+R6+U6</f>
        <v>545335</v>
      </c>
      <c r="D6" s="22">
        <f>IF(B6=0,"",B6/C6)</f>
        <v>0.82374687118926904</v>
      </c>
      <c r="E6" s="1">
        <v>26118</v>
      </c>
      <c r="F6" s="25">
        <v>27575</v>
      </c>
      <c r="G6" s="22">
        <f>IF(E6=0,"",E6/F6)</f>
        <v>0.94716228467815045</v>
      </c>
      <c r="H6" s="1">
        <v>54694</v>
      </c>
      <c r="I6" s="25">
        <v>57625</v>
      </c>
      <c r="J6" s="22">
        <f>IF(H6=0,"",H6/I6)</f>
        <v>0.94913665943600867</v>
      </c>
      <c r="K6" s="1">
        <v>55769</v>
      </c>
      <c r="L6" s="25">
        <v>84820.000000000015</v>
      </c>
      <c r="M6" s="22">
        <f>IF(K6=0,"",K6/L6)</f>
        <v>0.65749823154916287</v>
      </c>
      <c r="N6" s="1">
        <v>142810</v>
      </c>
      <c r="O6" s="25">
        <v>193955</v>
      </c>
      <c r="P6" s="22">
        <f>IF(N6=0,"",N6/O6)</f>
        <v>0.73630481297208117</v>
      </c>
      <c r="Q6" s="1">
        <v>112098</v>
      </c>
      <c r="R6" s="25">
        <v>120060</v>
      </c>
      <c r="S6" s="22">
        <f>IF(Q6=0,"",Q6/R6)</f>
        <v>0.93368315842078964</v>
      </c>
      <c r="T6" s="1">
        <v>57729</v>
      </c>
      <c r="U6" s="25">
        <v>61300</v>
      </c>
      <c r="V6" s="22">
        <f>IF(T6=0,"",T6/U6)</f>
        <v>0.94174551386623162</v>
      </c>
    </row>
    <row r="7" spans="1:22" ht="13.15" customHeight="1" x14ac:dyDescent="0.2">
      <c r="A7" s="13" t="s">
        <v>5</v>
      </c>
      <c r="B7" s="1">
        <f t="shared" ref="B7:B26" si="1">E7+H7+K7+N7+Q7+T7</f>
        <v>237738</v>
      </c>
      <c r="C7" s="1">
        <f t="shared" si="0"/>
        <v>240470</v>
      </c>
      <c r="D7" s="22">
        <f t="shared" ref="D7:D26" si="2">IF(B7=0,"",B7/C7)</f>
        <v>0.98863891545722959</v>
      </c>
      <c r="E7" s="1">
        <v>15585</v>
      </c>
      <c r="F7" s="25">
        <v>15785</v>
      </c>
      <c r="G7" s="22">
        <f t="shared" ref="G7:G26" si="3">IF(E7=0,"",E7/F7)</f>
        <v>0.9873297434273044</v>
      </c>
      <c r="H7" s="1">
        <v>33619</v>
      </c>
      <c r="I7" s="25">
        <v>33119.999999999993</v>
      </c>
      <c r="J7" s="22">
        <f t="shared" ref="J7:J26" si="4">IF(H7=0,"",H7/I7)</f>
        <v>1.0150664251207733</v>
      </c>
      <c r="K7" s="1">
        <v>25516</v>
      </c>
      <c r="L7" s="25">
        <v>27700.000000000004</v>
      </c>
      <c r="M7" s="22">
        <f t="shared" ref="M7:M26" si="5">IF(K7=0,"",K7/L7)</f>
        <v>0.92115523465703963</v>
      </c>
      <c r="N7" s="1">
        <v>52835</v>
      </c>
      <c r="O7" s="25">
        <v>55500</v>
      </c>
      <c r="P7" s="22">
        <f t="shared" ref="P7:P26" si="6">IF(N7=0,"",N7/O7)</f>
        <v>0.95198198198198203</v>
      </c>
      <c r="Q7" s="1">
        <v>61781</v>
      </c>
      <c r="R7" s="25">
        <v>61295</v>
      </c>
      <c r="S7" s="22">
        <f t="shared" ref="S7:S26" si="7">IF(Q7=0,"",Q7/R7)</f>
        <v>1.0079288685863448</v>
      </c>
      <c r="T7" s="1">
        <v>48402</v>
      </c>
      <c r="U7" s="25">
        <v>47070</v>
      </c>
      <c r="V7" s="22">
        <f t="shared" ref="V7:V26" si="8">IF(T7=0,"",T7/U7)</f>
        <v>1.0282982791586999</v>
      </c>
    </row>
    <row r="8" spans="1:22" ht="13.15" customHeight="1" x14ac:dyDescent="0.2">
      <c r="A8" s="13" t="s">
        <v>6</v>
      </c>
      <c r="B8" s="1">
        <f t="shared" si="1"/>
        <v>529877</v>
      </c>
      <c r="C8" s="1">
        <f t="shared" si="0"/>
        <v>571135</v>
      </c>
      <c r="D8" s="22">
        <f t="shared" si="2"/>
        <v>0.92776138741278336</v>
      </c>
      <c r="E8" s="1">
        <v>32431</v>
      </c>
      <c r="F8" s="25">
        <v>34165.000000000007</v>
      </c>
      <c r="G8" s="22">
        <f t="shared" si="3"/>
        <v>0.94924630469778992</v>
      </c>
      <c r="H8" s="1">
        <v>67414</v>
      </c>
      <c r="I8" s="25">
        <v>69880</v>
      </c>
      <c r="J8" s="22">
        <f t="shared" si="4"/>
        <v>0.96471093302804811</v>
      </c>
      <c r="K8" s="1">
        <v>66426</v>
      </c>
      <c r="L8" s="25">
        <v>78625</v>
      </c>
      <c r="M8" s="22">
        <f t="shared" si="5"/>
        <v>0.84484578696343404</v>
      </c>
      <c r="N8" s="1">
        <v>138178</v>
      </c>
      <c r="O8" s="25">
        <v>151510.00000000003</v>
      </c>
      <c r="P8" s="22">
        <f t="shared" si="6"/>
        <v>0.91200580819747856</v>
      </c>
      <c r="Q8" s="1">
        <v>139391</v>
      </c>
      <c r="R8" s="25">
        <v>146189.99999999997</v>
      </c>
      <c r="S8" s="22">
        <f t="shared" si="7"/>
        <v>0.95349203091866763</v>
      </c>
      <c r="T8" s="1">
        <v>86037</v>
      </c>
      <c r="U8" s="25">
        <v>90764.999999999971</v>
      </c>
      <c r="V8" s="22">
        <f t="shared" si="8"/>
        <v>0.94790943645678427</v>
      </c>
    </row>
    <row r="9" spans="1:22" ht="13.15" customHeight="1" x14ac:dyDescent="0.2">
      <c r="A9" s="13" t="s">
        <v>43</v>
      </c>
      <c r="B9" s="1">
        <f t="shared" si="1"/>
        <v>296252</v>
      </c>
      <c r="C9" s="1">
        <f t="shared" si="0"/>
        <v>320885</v>
      </c>
      <c r="D9" s="22">
        <f t="shared" si="2"/>
        <v>0.92323418046963868</v>
      </c>
      <c r="E9" s="1">
        <v>16715</v>
      </c>
      <c r="F9" s="25">
        <v>18065.000000000004</v>
      </c>
      <c r="G9" s="22">
        <f t="shared" si="3"/>
        <v>0.92526985884306656</v>
      </c>
      <c r="H9" s="1">
        <v>37248</v>
      </c>
      <c r="I9" s="25">
        <v>37930.000000000007</v>
      </c>
      <c r="J9" s="22">
        <f t="shared" si="4"/>
        <v>0.98201950962298956</v>
      </c>
      <c r="K9" s="1">
        <v>41344</v>
      </c>
      <c r="L9" s="25">
        <v>50329.999999999985</v>
      </c>
      <c r="M9" s="22">
        <f t="shared" si="5"/>
        <v>0.82145837472680339</v>
      </c>
      <c r="N9" s="1">
        <v>84354</v>
      </c>
      <c r="O9" s="25">
        <v>93405</v>
      </c>
      <c r="P9" s="22">
        <f t="shared" si="6"/>
        <v>0.90309940581339332</v>
      </c>
      <c r="Q9" s="1">
        <v>75461</v>
      </c>
      <c r="R9" s="25">
        <v>78105</v>
      </c>
      <c r="S9" s="22">
        <f t="shared" si="7"/>
        <v>0.96614813392228416</v>
      </c>
      <c r="T9" s="1">
        <v>41130</v>
      </c>
      <c r="U9" s="25">
        <v>43049.999999999985</v>
      </c>
      <c r="V9" s="22">
        <f t="shared" si="8"/>
        <v>0.95540069686411178</v>
      </c>
    </row>
    <row r="10" spans="1:22" ht="13.15" customHeight="1" x14ac:dyDescent="0.2">
      <c r="A10" s="13" t="s">
        <v>7</v>
      </c>
      <c r="B10" s="1">
        <f t="shared" si="1"/>
        <v>546913</v>
      </c>
      <c r="C10" s="1">
        <f t="shared" si="0"/>
        <v>566565</v>
      </c>
      <c r="D10" s="22">
        <f t="shared" si="2"/>
        <v>0.96531377688349973</v>
      </c>
      <c r="E10" s="1">
        <v>41658</v>
      </c>
      <c r="F10" s="25">
        <v>41060.000000000007</v>
      </c>
      <c r="G10" s="22">
        <f t="shared" si="3"/>
        <v>1.0145640526059423</v>
      </c>
      <c r="H10" s="1">
        <v>85571</v>
      </c>
      <c r="I10" s="25">
        <v>82190.000000000015</v>
      </c>
      <c r="J10" s="22">
        <f t="shared" si="4"/>
        <v>1.0411363912884777</v>
      </c>
      <c r="K10" s="1">
        <v>74875</v>
      </c>
      <c r="L10" s="25">
        <v>82629.999999999985</v>
      </c>
      <c r="M10" s="22">
        <f t="shared" si="5"/>
        <v>0.90614788817620739</v>
      </c>
      <c r="N10" s="1">
        <v>151508</v>
      </c>
      <c r="O10" s="25">
        <v>162900</v>
      </c>
      <c r="P10" s="22">
        <f t="shared" si="6"/>
        <v>0.93006752608962551</v>
      </c>
      <c r="Q10" s="1">
        <v>129149</v>
      </c>
      <c r="R10" s="25">
        <v>131205</v>
      </c>
      <c r="S10" s="22">
        <f t="shared" si="7"/>
        <v>0.98432986547768764</v>
      </c>
      <c r="T10" s="1">
        <v>64152</v>
      </c>
      <c r="U10" s="25">
        <v>66580</v>
      </c>
      <c r="V10" s="22">
        <f t="shared" si="8"/>
        <v>0.96353259237008115</v>
      </c>
    </row>
    <row r="11" spans="1:22" ht="13.15" customHeight="1" x14ac:dyDescent="0.2">
      <c r="A11" s="13" t="s">
        <v>44</v>
      </c>
      <c r="B11" s="1">
        <f t="shared" si="1"/>
        <v>162889</v>
      </c>
      <c r="C11" s="1">
        <f t="shared" si="0"/>
        <v>166770</v>
      </c>
      <c r="D11" s="22">
        <f t="shared" si="2"/>
        <v>0.97672842837440788</v>
      </c>
      <c r="E11" s="1">
        <v>10663</v>
      </c>
      <c r="F11" s="25">
        <v>10845</v>
      </c>
      <c r="G11" s="22">
        <f t="shared" si="3"/>
        <v>0.98321807284462881</v>
      </c>
      <c r="H11" s="1">
        <v>24150</v>
      </c>
      <c r="I11" s="25">
        <v>24160</v>
      </c>
      <c r="J11" s="22">
        <f t="shared" si="4"/>
        <v>0.9995860927152318</v>
      </c>
      <c r="K11" s="1">
        <v>19024</v>
      </c>
      <c r="L11" s="25">
        <v>19629.999999999993</v>
      </c>
      <c r="M11" s="22">
        <f t="shared" si="5"/>
        <v>0.96912888436067279</v>
      </c>
      <c r="N11" s="1">
        <v>35408</v>
      </c>
      <c r="O11" s="25">
        <v>36234.999999999993</v>
      </c>
      <c r="P11" s="22">
        <f t="shared" si="6"/>
        <v>0.97717676279839949</v>
      </c>
      <c r="Q11" s="1">
        <v>42984</v>
      </c>
      <c r="R11" s="25">
        <v>44210</v>
      </c>
      <c r="S11" s="22">
        <f t="shared" si="7"/>
        <v>0.97226871748473198</v>
      </c>
      <c r="T11" s="1">
        <v>30660</v>
      </c>
      <c r="U11" s="25">
        <v>31690</v>
      </c>
      <c r="V11" s="22">
        <f t="shared" si="8"/>
        <v>0.9674976333228148</v>
      </c>
    </row>
    <row r="12" spans="1:22" ht="13.15" customHeight="1" x14ac:dyDescent="0.2">
      <c r="A12" s="13" t="s">
        <v>8</v>
      </c>
      <c r="B12" s="1">
        <f t="shared" si="1"/>
        <v>147271</v>
      </c>
      <c r="C12" s="1">
        <f t="shared" si="0"/>
        <v>150645</v>
      </c>
      <c r="D12" s="22">
        <f t="shared" si="2"/>
        <v>0.97760297387898698</v>
      </c>
      <c r="E12" s="1">
        <v>9904</v>
      </c>
      <c r="F12" s="25">
        <v>10010</v>
      </c>
      <c r="G12" s="22">
        <f t="shared" si="3"/>
        <v>0.98941058941058946</v>
      </c>
      <c r="H12" s="1">
        <v>20066</v>
      </c>
      <c r="I12" s="25">
        <v>20070</v>
      </c>
      <c r="J12" s="22">
        <f t="shared" si="4"/>
        <v>0.99980069755854506</v>
      </c>
      <c r="K12" s="1">
        <v>17522</v>
      </c>
      <c r="L12" s="25">
        <v>18565</v>
      </c>
      <c r="M12" s="22">
        <f t="shared" si="5"/>
        <v>0.94381901427417181</v>
      </c>
      <c r="N12" s="1">
        <v>39611</v>
      </c>
      <c r="O12" s="25">
        <v>39870.000000000007</v>
      </c>
      <c r="P12" s="22">
        <f t="shared" si="6"/>
        <v>0.99350388763481301</v>
      </c>
      <c r="Q12" s="1">
        <v>38594</v>
      </c>
      <c r="R12" s="25">
        <v>39629.999999999985</v>
      </c>
      <c r="S12" s="22">
        <f t="shared" si="7"/>
        <v>0.97385818824123171</v>
      </c>
      <c r="T12" s="1">
        <v>21574</v>
      </c>
      <c r="U12" s="25">
        <v>22500</v>
      </c>
      <c r="V12" s="22">
        <f t="shared" si="8"/>
        <v>0.9588444444444445</v>
      </c>
    </row>
    <row r="13" spans="1:22" ht="13.15" customHeight="1" x14ac:dyDescent="0.2">
      <c r="A13" s="13" t="s">
        <v>9</v>
      </c>
      <c r="B13" s="1">
        <f t="shared" si="1"/>
        <v>107222</v>
      </c>
      <c r="C13" s="1">
        <f t="shared" si="0"/>
        <v>110430</v>
      </c>
      <c r="D13" s="22">
        <f t="shared" si="2"/>
        <v>0.97094992302816263</v>
      </c>
      <c r="E13" s="1">
        <v>7554</v>
      </c>
      <c r="F13" s="25">
        <v>7654.9999999999991</v>
      </c>
      <c r="G13" s="22">
        <f t="shared" si="3"/>
        <v>0.98680600914435024</v>
      </c>
      <c r="H13" s="1">
        <v>16181</v>
      </c>
      <c r="I13" s="25">
        <v>15940.000000000002</v>
      </c>
      <c r="J13" s="22">
        <f t="shared" si="4"/>
        <v>1.0151191969887075</v>
      </c>
      <c r="K13" s="1">
        <v>12450</v>
      </c>
      <c r="L13" s="25">
        <v>13920</v>
      </c>
      <c r="M13" s="22">
        <f t="shared" si="5"/>
        <v>0.8943965517241379</v>
      </c>
      <c r="N13" s="1">
        <v>25613</v>
      </c>
      <c r="O13" s="25">
        <v>26835</v>
      </c>
      <c r="P13" s="22">
        <f t="shared" si="6"/>
        <v>0.95446245574809019</v>
      </c>
      <c r="Q13" s="1">
        <v>27679</v>
      </c>
      <c r="R13" s="25">
        <v>28125</v>
      </c>
      <c r="S13" s="22">
        <f t="shared" si="7"/>
        <v>0.98414222222222225</v>
      </c>
      <c r="T13" s="1">
        <v>17745</v>
      </c>
      <c r="U13" s="25">
        <v>17955</v>
      </c>
      <c r="V13" s="22">
        <f t="shared" si="8"/>
        <v>0.98830409356725146</v>
      </c>
    </row>
    <row r="14" spans="1:22" ht="13.15" customHeight="1" x14ac:dyDescent="0.2">
      <c r="A14" s="13" t="s">
        <v>45</v>
      </c>
      <c r="B14" s="1">
        <f t="shared" si="1"/>
        <v>169650</v>
      </c>
      <c r="C14" s="1">
        <f t="shared" si="0"/>
        <v>180900</v>
      </c>
      <c r="D14" s="22">
        <f t="shared" si="2"/>
        <v>0.93781094527363185</v>
      </c>
      <c r="E14" s="1">
        <v>11128</v>
      </c>
      <c r="F14" s="25">
        <v>11204.999999999998</v>
      </c>
      <c r="G14" s="22">
        <f t="shared" si="3"/>
        <v>0.99312806782686314</v>
      </c>
      <c r="H14" s="1">
        <v>23758</v>
      </c>
      <c r="I14" s="25">
        <v>24035.000000000007</v>
      </c>
      <c r="J14" s="22">
        <f t="shared" si="4"/>
        <v>0.98847514042022022</v>
      </c>
      <c r="K14" s="1">
        <v>21213</v>
      </c>
      <c r="L14" s="25">
        <v>26185</v>
      </c>
      <c r="M14" s="22">
        <f t="shared" si="5"/>
        <v>0.81012029788046591</v>
      </c>
      <c r="N14" s="1">
        <v>38207</v>
      </c>
      <c r="O14" s="25">
        <v>42604.999999999993</v>
      </c>
      <c r="P14" s="22">
        <f t="shared" si="6"/>
        <v>0.89677267926299742</v>
      </c>
      <c r="Q14" s="1">
        <v>43572</v>
      </c>
      <c r="R14" s="25">
        <v>44520.000000000007</v>
      </c>
      <c r="S14" s="22">
        <f t="shared" si="7"/>
        <v>0.9787061994609163</v>
      </c>
      <c r="T14" s="1">
        <v>31772</v>
      </c>
      <c r="U14" s="25">
        <v>32350</v>
      </c>
      <c r="V14" s="22">
        <f t="shared" si="8"/>
        <v>0.98213292117465223</v>
      </c>
    </row>
    <row r="15" spans="1:22" ht="13.15" customHeight="1" x14ac:dyDescent="0.2">
      <c r="A15" s="13" t="s">
        <v>10</v>
      </c>
      <c r="B15" s="1">
        <f t="shared" si="1"/>
        <v>148174</v>
      </c>
      <c r="C15" s="1">
        <f t="shared" si="0"/>
        <v>151705</v>
      </c>
      <c r="D15" s="22">
        <f t="shared" si="2"/>
        <v>0.97672456412115616</v>
      </c>
      <c r="E15" s="1">
        <v>7783</v>
      </c>
      <c r="F15" s="25">
        <v>8039.9999999999982</v>
      </c>
      <c r="G15" s="22">
        <f t="shared" si="3"/>
        <v>0.96803482587064693</v>
      </c>
      <c r="H15" s="1">
        <v>18834</v>
      </c>
      <c r="I15" s="25">
        <v>19279.999999999993</v>
      </c>
      <c r="J15" s="22">
        <f t="shared" si="4"/>
        <v>0.97686721991701286</v>
      </c>
      <c r="K15" s="1">
        <v>14987</v>
      </c>
      <c r="L15" s="25">
        <v>15370</v>
      </c>
      <c r="M15" s="22">
        <f t="shared" si="5"/>
        <v>0.9750813272608978</v>
      </c>
      <c r="N15" s="1">
        <v>31075</v>
      </c>
      <c r="O15" s="25">
        <v>32030</v>
      </c>
      <c r="P15" s="22">
        <f t="shared" si="6"/>
        <v>0.97018420231033409</v>
      </c>
      <c r="Q15" s="1">
        <v>43417</v>
      </c>
      <c r="R15" s="25">
        <v>43930</v>
      </c>
      <c r="S15" s="22">
        <f t="shared" si="7"/>
        <v>0.98832233098110633</v>
      </c>
      <c r="T15" s="1">
        <v>32078</v>
      </c>
      <c r="U15" s="25">
        <v>33055</v>
      </c>
      <c r="V15" s="22">
        <f t="shared" si="8"/>
        <v>0.9704432007260626</v>
      </c>
    </row>
    <row r="16" spans="1:22" ht="13.15" customHeight="1" x14ac:dyDescent="0.2">
      <c r="A16" s="13" t="s">
        <v>11</v>
      </c>
      <c r="B16" s="1">
        <f t="shared" si="1"/>
        <v>179674</v>
      </c>
      <c r="C16" s="1">
        <f t="shared" si="0"/>
        <v>181435</v>
      </c>
      <c r="D16" s="22">
        <f t="shared" si="2"/>
        <v>0.99029404469920357</v>
      </c>
      <c r="E16" s="1">
        <v>11711</v>
      </c>
      <c r="F16" s="25">
        <v>12125</v>
      </c>
      <c r="G16" s="22">
        <f t="shared" si="3"/>
        <v>0.96585567010309281</v>
      </c>
      <c r="H16" s="1">
        <v>26302</v>
      </c>
      <c r="I16" s="25">
        <v>26515</v>
      </c>
      <c r="J16" s="22">
        <f t="shared" si="4"/>
        <v>0.99196681123892139</v>
      </c>
      <c r="K16" s="1">
        <v>19299</v>
      </c>
      <c r="L16" s="25">
        <v>20265</v>
      </c>
      <c r="M16" s="22">
        <f t="shared" si="5"/>
        <v>0.95233160621761659</v>
      </c>
      <c r="N16" s="1">
        <v>37091</v>
      </c>
      <c r="O16" s="25">
        <v>37995</v>
      </c>
      <c r="P16" s="22">
        <f t="shared" si="6"/>
        <v>0.97620739570996184</v>
      </c>
      <c r="Q16" s="1">
        <v>49174</v>
      </c>
      <c r="R16" s="25">
        <v>48620</v>
      </c>
      <c r="S16" s="22">
        <f t="shared" si="7"/>
        <v>1.011394487865076</v>
      </c>
      <c r="T16" s="1">
        <v>36097</v>
      </c>
      <c r="U16" s="25">
        <v>35914.999999999993</v>
      </c>
      <c r="V16" s="22">
        <f t="shared" si="8"/>
        <v>1.0050675205345958</v>
      </c>
    </row>
    <row r="17" spans="1:22" ht="13.15" customHeight="1" x14ac:dyDescent="0.2">
      <c r="A17" s="13" t="s">
        <v>12</v>
      </c>
      <c r="B17" s="1">
        <f t="shared" si="1"/>
        <v>58588</v>
      </c>
      <c r="C17" s="1">
        <f t="shared" si="0"/>
        <v>60172.5</v>
      </c>
      <c r="D17" s="22">
        <f t="shared" si="2"/>
        <v>0.97366737296937966</v>
      </c>
      <c r="E17" s="1">
        <v>3186</v>
      </c>
      <c r="F17" s="25">
        <v>3450.0000000000005</v>
      </c>
      <c r="G17" s="22">
        <f t="shared" si="3"/>
        <v>0.92347826086956508</v>
      </c>
      <c r="H17" s="1">
        <v>7205</v>
      </c>
      <c r="I17" s="25">
        <v>7494.9999999999982</v>
      </c>
      <c r="J17" s="22">
        <f t="shared" si="4"/>
        <v>0.96130753835890614</v>
      </c>
      <c r="K17" s="1">
        <v>6279</v>
      </c>
      <c r="L17" s="25">
        <v>6222.5</v>
      </c>
      <c r="M17" s="22">
        <f t="shared" si="5"/>
        <v>1.0090799517878666</v>
      </c>
      <c r="N17" s="1">
        <v>12780</v>
      </c>
      <c r="O17" s="25">
        <v>12512.499999999998</v>
      </c>
      <c r="P17" s="22">
        <f t="shared" si="6"/>
        <v>1.0213786213786216</v>
      </c>
      <c r="Q17" s="1">
        <v>16354</v>
      </c>
      <c r="R17" s="25">
        <v>16860</v>
      </c>
      <c r="S17" s="22">
        <f t="shared" si="7"/>
        <v>0.96998813760379599</v>
      </c>
      <c r="T17" s="1">
        <v>12784</v>
      </c>
      <c r="U17" s="25">
        <v>13632.5</v>
      </c>
      <c r="V17" s="22">
        <f t="shared" si="8"/>
        <v>0.93775903172565556</v>
      </c>
    </row>
    <row r="18" spans="1:22" ht="13.15" customHeight="1" x14ac:dyDescent="0.2">
      <c r="A18" s="13" t="s">
        <v>13</v>
      </c>
      <c r="B18" s="1">
        <f t="shared" si="1"/>
        <v>310752</v>
      </c>
      <c r="C18" s="1">
        <f t="shared" si="0"/>
        <v>333150</v>
      </c>
      <c r="D18" s="22">
        <f t="shared" si="2"/>
        <v>0.93276902296262942</v>
      </c>
      <c r="E18" s="1">
        <v>17553</v>
      </c>
      <c r="F18" s="25">
        <v>18245</v>
      </c>
      <c r="G18" s="22">
        <f t="shared" si="3"/>
        <v>0.96207180049328578</v>
      </c>
      <c r="H18" s="1">
        <v>39464</v>
      </c>
      <c r="I18" s="25">
        <v>40465.000000000007</v>
      </c>
      <c r="J18" s="22">
        <f t="shared" si="4"/>
        <v>0.97526257259359928</v>
      </c>
      <c r="K18" s="1">
        <v>38605</v>
      </c>
      <c r="L18" s="25">
        <v>50229.999999999993</v>
      </c>
      <c r="M18" s="22">
        <f t="shared" si="5"/>
        <v>0.7685646028269959</v>
      </c>
      <c r="N18" s="1">
        <v>76910</v>
      </c>
      <c r="O18" s="25">
        <v>82425.000000000015</v>
      </c>
      <c r="P18" s="22">
        <f t="shared" si="6"/>
        <v>0.93309068850470112</v>
      </c>
      <c r="Q18" s="1">
        <v>83350</v>
      </c>
      <c r="R18" s="25">
        <v>84875</v>
      </c>
      <c r="S18" s="22">
        <f t="shared" si="7"/>
        <v>0.98203240058910157</v>
      </c>
      <c r="T18" s="1">
        <v>54870</v>
      </c>
      <c r="U18" s="25">
        <v>56909.999999999993</v>
      </c>
      <c r="V18" s="22">
        <f t="shared" si="8"/>
        <v>0.96415392725355842</v>
      </c>
    </row>
    <row r="19" spans="1:22" ht="13.15" customHeight="1" x14ac:dyDescent="0.2">
      <c r="A19" s="13" t="s">
        <v>14</v>
      </c>
      <c r="B19" s="1">
        <f t="shared" si="1"/>
        <v>47995</v>
      </c>
      <c r="C19" s="1">
        <f t="shared" si="0"/>
        <v>49400</v>
      </c>
      <c r="D19" s="22">
        <f t="shared" si="2"/>
        <v>0.97155870445344128</v>
      </c>
      <c r="E19" s="1">
        <v>3542</v>
      </c>
      <c r="F19" s="25">
        <v>3715</v>
      </c>
      <c r="G19" s="22">
        <f t="shared" si="3"/>
        <v>0.95343203230148044</v>
      </c>
      <c r="H19" s="1">
        <v>7747</v>
      </c>
      <c r="I19" s="25">
        <v>8084.9999999999991</v>
      </c>
      <c r="J19" s="22">
        <f t="shared" si="4"/>
        <v>0.95819418676561541</v>
      </c>
      <c r="K19" s="1">
        <v>6075</v>
      </c>
      <c r="L19" s="25">
        <v>6380</v>
      </c>
      <c r="M19" s="22">
        <f t="shared" si="5"/>
        <v>0.95219435736677116</v>
      </c>
      <c r="N19" s="1">
        <v>11121</v>
      </c>
      <c r="O19" s="25">
        <v>11452.500000000002</v>
      </c>
      <c r="P19" s="22">
        <f t="shared" si="6"/>
        <v>0.97105435494433512</v>
      </c>
      <c r="Q19" s="1">
        <v>12060</v>
      </c>
      <c r="R19" s="25">
        <v>12077.5</v>
      </c>
      <c r="S19" s="22">
        <f t="shared" si="7"/>
        <v>0.99855102463258127</v>
      </c>
      <c r="T19" s="1">
        <v>7450</v>
      </c>
      <c r="U19" s="25">
        <v>7690.0000000000018</v>
      </c>
      <c r="V19" s="22">
        <f t="shared" si="8"/>
        <v>0.9687906371911571</v>
      </c>
    </row>
    <row r="20" spans="1:22" ht="13.15" customHeight="1" x14ac:dyDescent="0.2">
      <c r="A20" s="13" t="s">
        <v>15</v>
      </c>
      <c r="B20" s="1">
        <f t="shared" si="1"/>
        <v>114302</v>
      </c>
      <c r="C20" s="1">
        <f t="shared" si="0"/>
        <v>120740</v>
      </c>
      <c r="D20" s="22">
        <f t="shared" si="2"/>
        <v>0.94667881398045384</v>
      </c>
      <c r="E20" s="1">
        <v>7730</v>
      </c>
      <c r="F20" s="25">
        <v>7935</v>
      </c>
      <c r="G20" s="22">
        <f t="shared" si="3"/>
        <v>0.97416509136735985</v>
      </c>
      <c r="H20" s="1">
        <v>16609</v>
      </c>
      <c r="I20" s="25">
        <v>17277.499999999996</v>
      </c>
      <c r="J20" s="22">
        <f t="shared" si="4"/>
        <v>0.96130805961510657</v>
      </c>
      <c r="K20" s="1">
        <v>12473</v>
      </c>
      <c r="L20" s="25">
        <v>13357.500000000002</v>
      </c>
      <c r="M20" s="22">
        <f t="shared" si="5"/>
        <v>0.93378251918397892</v>
      </c>
      <c r="N20" s="1">
        <v>26530</v>
      </c>
      <c r="O20" s="25">
        <v>29184.999999999996</v>
      </c>
      <c r="P20" s="22">
        <f t="shared" si="6"/>
        <v>0.90902861058763074</v>
      </c>
      <c r="Q20" s="1">
        <v>30214</v>
      </c>
      <c r="R20" s="25">
        <v>31472.5</v>
      </c>
      <c r="S20" s="22">
        <f t="shared" si="7"/>
        <v>0.96001270950830087</v>
      </c>
      <c r="T20" s="1">
        <v>20746</v>
      </c>
      <c r="U20" s="25">
        <v>21512.5</v>
      </c>
      <c r="V20" s="22">
        <f t="shared" si="8"/>
        <v>0.964369552585706</v>
      </c>
    </row>
    <row r="21" spans="1:22" ht="13.15" customHeight="1" x14ac:dyDescent="0.2">
      <c r="A21" s="13" t="s">
        <v>16</v>
      </c>
      <c r="B21" s="1">
        <f t="shared" si="1"/>
        <v>399169</v>
      </c>
      <c r="C21" s="1">
        <f t="shared" si="0"/>
        <v>421585</v>
      </c>
      <c r="D21" s="22">
        <f t="shared" si="2"/>
        <v>0.94682922779510659</v>
      </c>
      <c r="E21" s="1">
        <v>27719</v>
      </c>
      <c r="F21" s="25">
        <v>28655.000000000004</v>
      </c>
      <c r="G21" s="22">
        <f t="shared" si="3"/>
        <v>0.96733554353515949</v>
      </c>
      <c r="H21" s="1">
        <v>58102</v>
      </c>
      <c r="I21" s="25">
        <v>59285.000000000015</v>
      </c>
      <c r="J21" s="22">
        <f t="shared" si="4"/>
        <v>0.98004554271738187</v>
      </c>
      <c r="K21" s="1">
        <v>50168</v>
      </c>
      <c r="L21" s="25">
        <v>57895</v>
      </c>
      <c r="M21" s="22">
        <f t="shared" si="5"/>
        <v>0.86653424302616811</v>
      </c>
      <c r="N21" s="1">
        <v>97527</v>
      </c>
      <c r="O21" s="25">
        <v>106114.99999999999</v>
      </c>
      <c r="P21" s="22">
        <f t="shared" si="6"/>
        <v>0.91906893464637429</v>
      </c>
      <c r="Q21" s="1">
        <v>99676</v>
      </c>
      <c r="R21" s="25">
        <v>102499.99999999999</v>
      </c>
      <c r="S21" s="22">
        <f t="shared" si="7"/>
        <v>0.97244878048780503</v>
      </c>
      <c r="T21" s="1">
        <v>65977</v>
      </c>
      <c r="U21" s="25">
        <v>67135.000000000015</v>
      </c>
      <c r="V21" s="22">
        <f t="shared" si="8"/>
        <v>0.98275117300960735</v>
      </c>
    </row>
    <row r="22" spans="1:22" ht="13.15" customHeight="1" x14ac:dyDescent="0.2">
      <c r="A22" s="13" t="s">
        <v>17</v>
      </c>
      <c r="B22" s="1">
        <f t="shared" si="1"/>
        <v>45752</v>
      </c>
      <c r="C22" s="1">
        <f t="shared" si="0"/>
        <v>46042.5</v>
      </c>
      <c r="D22" s="22">
        <f t="shared" si="2"/>
        <v>0.9936906119346256</v>
      </c>
      <c r="E22" s="1">
        <v>2698</v>
      </c>
      <c r="F22" s="25">
        <v>2724.9999999999995</v>
      </c>
      <c r="G22" s="22">
        <f t="shared" si="3"/>
        <v>0.99009174311926618</v>
      </c>
      <c r="H22" s="1">
        <v>6031</v>
      </c>
      <c r="I22" s="25">
        <v>6120.0000000000009</v>
      </c>
      <c r="J22" s="22">
        <f t="shared" si="4"/>
        <v>0.98545751633986911</v>
      </c>
      <c r="K22" s="1">
        <v>4861</v>
      </c>
      <c r="L22" s="25">
        <v>4899.9999999999991</v>
      </c>
      <c r="M22" s="22">
        <f t="shared" si="5"/>
        <v>0.99204081632653085</v>
      </c>
      <c r="N22" s="1">
        <v>9383</v>
      </c>
      <c r="O22" s="25">
        <v>9772.5</v>
      </c>
      <c r="P22" s="22">
        <f t="shared" si="6"/>
        <v>0.96014325914556153</v>
      </c>
      <c r="Q22" s="1">
        <v>12736</v>
      </c>
      <c r="R22" s="25">
        <v>12650</v>
      </c>
      <c r="S22" s="22">
        <f t="shared" si="7"/>
        <v>1.006798418972332</v>
      </c>
      <c r="T22" s="1">
        <v>10043</v>
      </c>
      <c r="U22" s="25">
        <v>9875</v>
      </c>
      <c r="V22" s="22">
        <f t="shared" si="8"/>
        <v>1.017012658227848</v>
      </c>
    </row>
    <row r="23" spans="1:22" ht="13.15" customHeight="1" x14ac:dyDescent="0.2">
      <c r="A23" s="13" t="s">
        <v>18</v>
      </c>
      <c r="B23" s="1">
        <f t="shared" si="1"/>
        <v>576887</v>
      </c>
      <c r="C23" s="1">
        <f t="shared" si="0"/>
        <v>630260</v>
      </c>
      <c r="D23" s="22">
        <f t="shared" si="2"/>
        <v>0.91531590137403607</v>
      </c>
      <c r="E23" s="1">
        <v>38896</v>
      </c>
      <c r="F23" s="25">
        <v>40310.000000000007</v>
      </c>
      <c r="G23" s="22">
        <f t="shared" si="3"/>
        <v>0.96492185561895294</v>
      </c>
      <c r="H23" s="1">
        <v>79327</v>
      </c>
      <c r="I23" s="25">
        <v>80244.999999999985</v>
      </c>
      <c r="J23" s="22">
        <f t="shared" si="4"/>
        <v>0.98856003489313993</v>
      </c>
      <c r="K23" s="1">
        <v>68190</v>
      </c>
      <c r="L23" s="25">
        <v>83264.999999999985</v>
      </c>
      <c r="M23" s="22">
        <f t="shared" si="5"/>
        <v>0.81895154026301586</v>
      </c>
      <c r="N23" s="1">
        <v>158555</v>
      </c>
      <c r="O23" s="25">
        <v>180030</v>
      </c>
      <c r="P23" s="22">
        <f t="shared" si="6"/>
        <v>0.88071432539021277</v>
      </c>
      <c r="Q23" s="1">
        <v>148552</v>
      </c>
      <c r="R23" s="25">
        <v>157185</v>
      </c>
      <c r="S23" s="22">
        <f t="shared" si="7"/>
        <v>0.94507745650030217</v>
      </c>
      <c r="T23" s="1">
        <v>83367</v>
      </c>
      <c r="U23" s="25">
        <v>89225</v>
      </c>
      <c r="V23" s="22">
        <f t="shared" si="8"/>
        <v>0.93434575511347717</v>
      </c>
    </row>
    <row r="24" spans="1:22" ht="13.15" customHeight="1" x14ac:dyDescent="0.2">
      <c r="A24" s="13" t="s">
        <v>19</v>
      </c>
      <c r="B24" s="1">
        <f t="shared" si="1"/>
        <v>30301</v>
      </c>
      <c r="C24" s="1">
        <f t="shared" si="0"/>
        <v>32475</v>
      </c>
      <c r="D24" s="22">
        <f t="shared" si="2"/>
        <v>0.9330561970746728</v>
      </c>
      <c r="E24" s="1">
        <v>1640</v>
      </c>
      <c r="F24" s="25">
        <v>1865.0000000000002</v>
      </c>
      <c r="G24" s="22">
        <f t="shared" si="3"/>
        <v>0.87935656836461118</v>
      </c>
      <c r="H24" s="1">
        <v>3632</v>
      </c>
      <c r="I24" s="25">
        <v>4287.4999999999991</v>
      </c>
      <c r="J24" s="22">
        <f t="shared" si="4"/>
        <v>0.84711370262390684</v>
      </c>
      <c r="K24" s="1">
        <v>2876</v>
      </c>
      <c r="L24" s="25">
        <v>3142.5</v>
      </c>
      <c r="M24" s="22">
        <f t="shared" si="5"/>
        <v>0.91519490851233098</v>
      </c>
      <c r="N24" s="1">
        <v>6289</v>
      </c>
      <c r="O24" s="25">
        <v>7057.4999999999991</v>
      </c>
      <c r="P24" s="22">
        <f t="shared" si="6"/>
        <v>0.89110874955720876</v>
      </c>
      <c r="Q24" s="1">
        <v>9547</v>
      </c>
      <c r="R24" s="25">
        <v>9975</v>
      </c>
      <c r="S24" s="22">
        <f t="shared" si="7"/>
        <v>0.95709273182957388</v>
      </c>
      <c r="T24" s="1">
        <v>6317</v>
      </c>
      <c r="U24" s="25">
        <v>6147.5</v>
      </c>
      <c r="V24" s="22">
        <f t="shared" si="8"/>
        <v>1.0275721838145588</v>
      </c>
    </row>
    <row r="25" spans="1:22" ht="13.15" customHeight="1" x14ac:dyDescent="0.2">
      <c r="A25" s="13" t="s">
        <v>20</v>
      </c>
      <c r="B25" s="1">
        <f t="shared" si="1"/>
        <v>64297</v>
      </c>
      <c r="C25" s="1">
        <f t="shared" si="0"/>
        <v>65250</v>
      </c>
      <c r="D25" s="22">
        <f t="shared" si="2"/>
        <v>0.98539463601532562</v>
      </c>
      <c r="E25" s="1">
        <v>4238</v>
      </c>
      <c r="F25" s="25">
        <v>4375</v>
      </c>
      <c r="G25" s="22">
        <f t="shared" si="3"/>
        <v>0.96868571428571426</v>
      </c>
      <c r="H25" s="1">
        <v>8912</v>
      </c>
      <c r="I25" s="25">
        <v>8975.0000000000018</v>
      </c>
      <c r="J25" s="22">
        <f t="shared" si="4"/>
        <v>0.99298050139275751</v>
      </c>
      <c r="K25" s="1">
        <v>7339</v>
      </c>
      <c r="L25" s="25">
        <v>7507.5</v>
      </c>
      <c r="M25" s="22">
        <f t="shared" si="5"/>
        <v>0.97755577755577761</v>
      </c>
      <c r="N25" s="1">
        <v>13687</v>
      </c>
      <c r="O25" s="25">
        <v>14425.000000000002</v>
      </c>
      <c r="P25" s="22">
        <f t="shared" si="6"/>
        <v>0.94883882149046783</v>
      </c>
      <c r="Q25" s="1">
        <v>17252</v>
      </c>
      <c r="R25" s="25">
        <v>17137.5</v>
      </c>
      <c r="S25" s="22">
        <f t="shared" si="7"/>
        <v>1.0066812545587163</v>
      </c>
      <c r="T25" s="1">
        <v>12869</v>
      </c>
      <c r="U25" s="25">
        <v>12830</v>
      </c>
      <c r="V25" s="22">
        <f t="shared" si="8"/>
        <v>1.0030397505845674</v>
      </c>
    </row>
    <row r="26" spans="1:22" ht="13.15" customHeight="1" x14ac:dyDescent="0.2">
      <c r="A26" s="19" t="s">
        <v>21</v>
      </c>
      <c r="B26" s="20">
        <f t="shared" si="1"/>
        <v>4622921</v>
      </c>
      <c r="C26" s="20">
        <f t="shared" si="0"/>
        <v>4945350</v>
      </c>
      <c r="D26" s="21">
        <f t="shared" si="2"/>
        <v>0.93480158128342783</v>
      </c>
      <c r="E26" s="20">
        <v>298452</v>
      </c>
      <c r="F26" s="20">
        <v>307805</v>
      </c>
      <c r="G26" s="21">
        <f t="shared" si="3"/>
        <v>0.96961387891684669</v>
      </c>
      <c r="H26" s="20">
        <v>634866</v>
      </c>
      <c r="I26" s="20">
        <v>642980</v>
      </c>
      <c r="J26" s="21">
        <f t="shared" si="4"/>
        <v>0.98738063392329467</v>
      </c>
      <c r="K26" s="20">
        <v>565291</v>
      </c>
      <c r="L26" s="20">
        <v>670940</v>
      </c>
      <c r="M26" s="21">
        <f t="shared" si="5"/>
        <v>0.84253584523206249</v>
      </c>
      <c r="N26" s="20">
        <v>1189472</v>
      </c>
      <c r="O26" s="20">
        <v>1325815</v>
      </c>
      <c r="P26" s="21">
        <f t="shared" si="6"/>
        <v>0.89716287717366294</v>
      </c>
      <c r="Q26" s="20">
        <v>1193041</v>
      </c>
      <c r="R26" s="20">
        <v>1230622.5</v>
      </c>
      <c r="S26" s="21">
        <f t="shared" si="7"/>
        <v>0.96946139047514568</v>
      </c>
      <c r="T26" s="20">
        <v>741799</v>
      </c>
      <c r="U26" s="20">
        <v>767187.49999999988</v>
      </c>
      <c r="V26" s="21">
        <f t="shared" si="8"/>
        <v>0.9669070468431773</v>
      </c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0" spans="1:22" x14ac:dyDescent="0.2">
      <c r="A30" s="3" t="str">
        <f>Ethnicity!A30</f>
        <v xml:space="preserve">           April 2019 is the first time Access to Primary Care reporting has been based on National Enrolment System data. </v>
      </c>
    </row>
    <row r="31" spans="1:22" x14ac:dyDescent="0.2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2" sqref="A32"/>
    </sheetView>
  </sheetViews>
  <sheetFormatPr defaultColWidth="9.140625" defaultRowHeight="12" x14ac:dyDescent="0.2"/>
  <cols>
    <col min="1" max="1" width="27.7109375" style="3" customWidth="1"/>
    <col min="2" max="19" width="9.42578125" style="3" customWidth="1"/>
    <col min="20" max="20" width="3.42578125" style="3" customWidth="1"/>
    <col min="21" max="16384" width="9.140625" style="3"/>
  </cols>
  <sheetData>
    <row r="1" spans="1:22" ht="15" x14ac:dyDescent="0.2">
      <c r="A1" s="24" t="str">
        <f>SUBSTITUTE(Ethnicity!A1,"Ethnicity","Deprivation")</f>
        <v>Access to Primary Care by Deprivation (April 2019)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15" customHeight="1" x14ac:dyDescent="0.2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47</v>
      </c>
      <c r="R4" s="15"/>
      <c r="S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15" customHeight="1" x14ac:dyDescent="0.2">
      <c r="A6" s="13" t="s">
        <v>4</v>
      </c>
      <c r="B6" s="1">
        <f>Ethnicity!B6</f>
        <v>449218</v>
      </c>
      <c r="C6" s="1">
        <f>F6+I6+L6+O6+R6</f>
        <v>545334.99999999988</v>
      </c>
      <c r="D6" s="22">
        <f>IF(B6=0,"",B6/C6)</f>
        <v>0.82374687118926915</v>
      </c>
      <c r="E6" s="1">
        <v>103899</v>
      </c>
      <c r="F6" s="25">
        <v>123676.75767842491</v>
      </c>
      <c r="G6" s="22">
        <f>IF(E6=0,"",E6/F6)</f>
        <v>0.84008508914949431</v>
      </c>
      <c r="H6" s="1">
        <v>97218</v>
      </c>
      <c r="I6" s="25">
        <v>121187.27245939225</v>
      </c>
      <c r="J6" s="22">
        <f>IF(H6=0,"",H6/I6)</f>
        <v>0.8022129554287647</v>
      </c>
      <c r="K6" s="1">
        <v>83341</v>
      </c>
      <c r="L6" s="25">
        <v>105553.86355888823</v>
      </c>
      <c r="M6" s="22">
        <f>IF(K6=0,"",K6/L6)</f>
        <v>0.78955897197930869</v>
      </c>
      <c r="N6" s="1">
        <v>73890</v>
      </c>
      <c r="O6" s="25">
        <v>95714.194517610187</v>
      </c>
      <c r="P6" s="22">
        <f>IF(N6=0,"",N6/O6)</f>
        <v>0.77198581017578527</v>
      </c>
      <c r="Q6" s="1">
        <v>77411</v>
      </c>
      <c r="R6" s="25">
        <v>99202.911785684395</v>
      </c>
      <c r="S6" s="22">
        <f>IF(Q6=0,"",Q6/R6)</f>
        <v>0.78032991780762317</v>
      </c>
      <c r="U6" s="5"/>
      <c r="V6" s="5"/>
    </row>
    <row r="7" spans="1:22" ht="13.15" customHeight="1" x14ac:dyDescent="0.2">
      <c r="A7" s="13" t="s">
        <v>5</v>
      </c>
      <c r="B7" s="1">
        <f>Ethnicity!B7</f>
        <v>237738</v>
      </c>
      <c r="C7" s="1">
        <f t="shared" ref="C7:C25" si="0">F7+I7+L7+O7+R7</f>
        <v>240470.00000000003</v>
      </c>
      <c r="D7" s="22">
        <f t="shared" ref="D7:D26" si="1">IF(B7=0,"",B7/C7)</f>
        <v>0.98863891545722948</v>
      </c>
      <c r="E7" s="1">
        <v>33205</v>
      </c>
      <c r="F7" s="25">
        <v>29300.463980847126</v>
      </c>
      <c r="G7" s="22">
        <f t="shared" ref="G7:G26" si="2">IF(E7=0,"",E7/F7)</f>
        <v>1.13325850476993</v>
      </c>
      <c r="H7" s="1">
        <v>39679</v>
      </c>
      <c r="I7" s="25">
        <v>42081.310237683472</v>
      </c>
      <c r="J7" s="22">
        <f t="shared" ref="J7:J26" si="3">IF(H7=0,"",H7/I7)</f>
        <v>0.94291265590080842</v>
      </c>
      <c r="K7" s="1">
        <v>51902</v>
      </c>
      <c r="L7" s="25">
        <v>53337.350571763774</v>
      </c>
      <c r="M7" s="22">
        <f t="shared" ref="M7:M26" si="4">IF(K7=0,"",K7/L7)</f>
        <v>0.97308920378726804</v>
      </c>
      <c r="N7" s="1">
        <v>50731</v>
      </c>
      <c r="O7" s="25">
        <v>55801.591140923483</v>
      </c>
      <c r="P7" s="22">
        <f t="shared" ref="P7:P26" si="5">IF(N7=0,"",N7/O7)</f>
        <v>0.90913178213649826</v>
      </c>
      <c r="Q7" s="1">
        <v>51817</v>
      </c>
      <c r="R7" s="25">
        <v>59949.284068782166</v>
      </c>
      <c r="S7" s="22">
        <f t="shared" ref="S7:S26" si="6">IF(Q7=0,"",Q7/R7)</f>
        <v>0.86434726961123209</v>
      </c>
      <c r="U7" s="5"/>
      <c r="V7" s="5"/>
    </row>
    <row r="8" spans="1:22" ht="13.15" customHeight="1" x14ac:dyDescent="0.2">
      <c r="A8" s="13" t="s">
        <v>6</v>
      </c>
      <c r="B8" s="1">
        <f>Ethnicity!B8</f>
        <v>529877</v>
      </c>
      <c r="C8" s="1">
        <f t="shared" si="0"/>
        <v>571135</v>
      </c>
      <c r="D8" s="22">
        <f t="shared" si="1"/>
        <v>0.92776138741278336</v>
      </c>
      <c r="E8" s="1">
        <v>174776</v>
      </c>
      <c r="F8" s="25">
        <v>175342.22269763189</v>
      </c>
      <c r="G8" s="22">
        <f t="shared" si="2"/>
        <v>0.99677075670126347</v>
      </c>
      <c r="H8" s="1">
        <v>112077</v>
      </c>
      <c r="I8" s="25">
        <v>127280.57166185591</v>
      </c>
      <c r="J8" s="22">
        <f t="shared" si="3"/>
        <v>0.8805507277084913</v>
      </c>
      <c r="K8" s="1">
        <v>93883</v>
      </c>
      <c r="L8" s="25">
        <v>113929.67262978437</v>
      </c>
      <c r="M8" s="22">
        <f t="shared" si="4"/>
        <v>0.82404344568840959</v>
      </c>
      <c r="N8" s="1">
        <v>81290</v>
      </c>
      <c r="O8" s="25">
        <v>100883.67468510695</v>
      </c>
      <c r="P8" s="22">
        <f t="shared" si="5"/>
        <v>0.80577953027320204</v>
      </c>
      <c r="Q8" s="1">
        <v>45742</v>
      </c>
      <c r="R8" s="25">
        <v>53698.858325620844</v>
      </c>
      <c r="S8" s="22">
        <f t="shared" si="6"/>
        <v>0.85182444145512748</v>
      </c>
      <c r="U8" s="5"/>
      <c r="V8" s="5"/>
    </row>
    <row r="9" spans="1:22" ht="13.15" customHeight="1" x14ac:dyDescent="0.2">
      <c r="A9" s="13" t="s">
        <v>43</v>
      </c>
      <c r="B9" s="1">
        <f>Ethnicity!B9</f>
        <v>296252</v>
      </c>
      <c r="C9" s="1">
        <f t="shared" si="0"/>
        <v>320885</v>
      </c>
      <c r="D9" s="22">
        <f t="shared" si="1"/>
        <v>0.92323418046963868</v>
      </c>
      <c r="E9" s="1">
        <v>95078</v>
      </c>
      <c r="F9" s="25">
        <v>100992.25913729948</v>
      </c>
      <c r="G9" s="22">
        <f t="shared" si="2"/>
        <v>0.94143849055540962</v>
      </c>
      <c r="H9" s="1">
        <v>68937</v>
      </c>
      <c r="I9" s="25">
        <v>75424.618068223179</v>
      </c>
      <c r="J9" s="22">
        <f t="shared" si="3"/>
        <v>0.91398540377950621</v>
      </c>
      <c r="K9" s="1">
        <v>50098</v>
      </c>
      <c r="L9" s="25">
        <v>57960.234072802705</v>
      </c>
      <c r="M9" s="22">
        <f t="shared" si="4"/>
        <v>0.86435123669571268</v>
      </c>
      <c r="N9" s="1">
        <v>38954</v>
      </c>
      <c r="O9" s="25">
        <v>47218.816898831821</v>
      </c>
      <c r="P9" s="22">
        <f t="shared" si="5"/>
        <v>0.82496772596951085</v>
      </c>
      <c r="Q9" s="1">
        <v>35182</v>
      </c>
      <c r="R9" s="25">
        <v>39289.071822842845</v>
      </c>
      <c r="S9" s="22">
        <f t="shared" si="6"/>
        <v>0.89546528761580535</v>
      </c>
      <c r="U9" s="5"/>
      <c r="V9" s="5"/>
    </row>
    <row r="10" spans="1:22" ht="13.15" customHeight="1" x14ac:dyDescent="0.2">
      <c r="A10" s="13" t="s">
        <v>7</v>
      </c>
      <c r="B10" s="1">
        <f>Ethnicity!B10</f>
        <v>546913</v>
      </c>
      <c r="C10" s="1">
        <f t="shared" si="0"/>
        <v>566564.99999999988</v>
      </c>
      <c r="D10" s="22">
        <f t="shared" si="1"/>
        <v>0.96531377688349984</v>
      </c>
      <c r="E10" s="1">
        <v>90529</v>
      </c>
      <c r="F10" s="25">
        <v>100222.00724175065</v>
      </c>
      <c r="G10" s="22">
        <f t="shared" si="2"/>
        <v>0.90328464267962982</v>
      </c>
      <c r="H10" s="1">
        <v>85584</v>
      </c>
      <c r="I10" s="25">
        <v>94842.307137030497</v>
      </c>
      <c r="J10" s="22">
        <f t="shared" si="3"/>
        <v>0.90238209701442762</v>
      </c>
      <c r="K10" s="1">
        <v>69680</v>
      </c>
      <c r="L10" s="25">
        <v>79777.076246390832</v>
      </c>
      <c r="M10" s="22">
        <f t="shared" si="4"/>
        <v>0.87343386444489268</v>
      </c>
      <c r="N10" s="1">
        <v>81648</v>
      </c>
      <c r="O10" s="25">
        <v>88476.544974561504</v>
      </c>
      <c r="P10" s="22">
        <f t="shared" si="5"/>
        <v>0.92282084504401896</v>
      </c>
      <c r="Q10" s="1">
        <v>191002</v>
      </c>
      <c r="R10" s="25">
        <v>203247.06440026642</v>
      </c>
      <c r="S10" s="22">
        <f t="shared" si="6"/>
        <v>0.93975281051955817</v>
      </c>
      <c r="U10" s="5"/>
      <c r="V10" s="5"/>
    </row>
    <row r="11" spans="1:22" ht="13.15" customHeight="1" x14ac:dyDescent="0.2">
      <c r="A11" s="13" t="s">
        <v>44</v>
      </c>
      <c r="B11" s="1">
        <f>Ethnicity!B11</f>
        <v>162889</v>
      </c>
      <c r="C11" s="1">
        <f t="shared" si="0"/>
        <v>166770</v>
      </c>
      <c r="D11" s="22">
        <f t="shared" si="1"/>
        <v>0.97672842837440788</v>
      </c>
      <c r="E11" s="1">
        <v>24593</v>
      </c>
      <c r="F11" s="25">
        <v>24689.438374237663</v>
      </c>
      <c r="G11" s="22">
        <f t="shared" si="2"/>
        <v>0.99609394216361391</v>
      </c>
      <c r="H11" s="1">
        <v>22053</v>
      </c>
      <c r="I11" s="25">
        <v>23454.17087791887</v>
      </c>
      <c r="J11" s="22">
        <f t="shared" si="3"/>
        <v>0.94025920228806659</v>
      </c>
      <c r="K11" s="1">
        <v>29484</v>
      </c>
      <c r="L11" s="25">
        <v>32452.511838088074</v>
      </c>
      <c r="M11" s="22">
        <f t="shared" si="4"/>
        <v>0.90852751697931555</v>
      </c>
      <c r="N11" s="1">
        <v>36440</v>
      </c>
      <c r="O11" s="25">
        <v>39880.664062156124</v>
      </c>
      <c r="P11" s="22">
        <f t="shared" si="5"/>
        <v>0.91372600875467702</v>
      </c>
      <c r="Q11" s="1">
        <v>44504</v>
      </c>
      <c r="R11" s="25">
        <v>46293.214847599258</v>
      </c>
      <c r="S11" s="22">
        <f t="shared" si="6"/>
        <v>0.96135038680097096</v>
      </c>
      <c r="U11" s="5"/>
      <c r="V11" s="5"/>
    </row>
    <row r="12" spans="1:22" ht="13.15" customHeight="1" x14ac:dyDescent="0.2">
      <c r="A12" s="13" t="s">
        <v>8</v>
      </c>
      <c r="B12" s="1">
        <f>Ethnicity!B12</f>
        <v>147271</v>
      </c>
      <c r="C12" s="1">
        <f t="shared" si="0"/>
        <v>150645</v>
      </c>
      <c r="D12" s="22">
        <f t="shared" si="1"/>
        <v>0.97760297387898698</v>
      </c>
      <c r="E12" s="1">
        <v>33226</v>
      </c>
      <c r="F12" s="25">
        <v>34083.83531050531</v>
      </c>
      <c r="G12" s="22">
        <f t="shared" si="2"/>
        <v>0.97483160851205886</v>
      </c>
      <c r="H12" s="1">
        <v>26019</v>
      </c>
      <c r="I12" s="25">
        <v>26673.365758416865</v>
      </c>
      <c r="J12" s="22">
        <f t="shared" si="3"/>
        <v>0.97546744702773858</v>
      </c>
      <c r="K12" s="1">
        <v>26729</v>
      </c>
      <c r="L12" s="25">
        <v>28713.712792700455</v>
      </c>
      <c r="M12" s="22">
        <f t="shared" si="4"/>
        <v>0.93087926987954672</v>
      </c>
      <c r="N12" s="1">
        <v>29662</v>
      </c>
      <c r="O12" s="25">
        <v>31264.149036689931</v>
      </c>
      <c r="P12" s="22">
        <f t="shared" si="5"/>
        <v>0.94875443323885977</v>
      </c>
      <c r="Q12" s="1">
        <v>28724</v>
      </c>
      <c r="R12" s="25">
        <v>29909.937101687439</v>
      </c>
      <c r="S12" s="22">
        <f t="shared" si="6"/>
        <v>0.96034972933391649</v>
      </c>
      <c r="U12" s="5"/>
      <c r="V12" s="5"/>
    </row>
    <row r="13" spans="1:22" ht="13.15" customHeight="1" x14ac:dyDescent="0.2">
      <c r="A13" s="13" t="s">
        <v>9</v>
      </c>
      <c r="B13" s="1">
        <f>Ethnicity!B13</f>
        <v>107222</v>
      </c>
      <c r="C13" s="1">
        <f t="shared" si="0"/>
        <v>110430</v>
      </c>
      <c r="D13" s="22">
        <f t="shared" si="1"/>
        <v>0.97094992302816263</v>
      </c>
      <c r="E13" s="1">
        <v>11842</v>
      </c>
      <c r="F13" s="25">
        <v>12039.321357945893</v>
      </c>
      <c r="G13" s="22">
        <f t="shared" si="2"/>
        <v>0.98361025907696509</v>
      </c>
      <c r="H13" s="1">
        <v>18579</v>
      </c>
      <c r="I13" s="25">
        <v>20215.740235811623</v>
      </c>
      <c r="J13" s="22">
        <f t="shared" si="3"/>
        <v>0.9190363441200049</v>
      </c>
      <c r="K13" s="1">
        <v>14979</v>
      </c>
      <c r="L13" s="25">
        <v>16873.626729038089</v>
      </c>
      <c r="M13" s="22">
        <f t="shared" si="4"/>
        <v>0.8877166859583544</v>
      </c>
      <c r="N13" s="1">
        <v>20986</v>
      </c>
      <c r="O13" s="25">
        <v>23301.980242603993</v>
      </c>
      <c r="P13" s="22">
        <f t="shared" si="5"/>
        <v>0.90061015336500938</v>
      </c>
      <c r="Q13" s="1">
        <v>34911</v>
      </c>
      <c r="R13" s="25">
        <v>37999.331434600397</v>
      </c>
      <c r="S13" s="22">
        <f t="shared" si="6"/>
        <v>0.91872669023359954</v>
      </c>
      <c r="U13" s="5"/>
      <c r="V13" s="5"/>
    </row>
    <row r="14" spans="1:22" ht="13.15" customHeight="1" x14ac:dyDescent="0.2">
      <c r="A14" s="13" t="s">
        <v>45</v>
      </c>
      <c r="B14" s="1">
        <f>Ethnicity!B14</f>
        <v>169650</v>
      </c>
      <c r="C14" s="1">
        <f t="shared" si="0"/>
        <v>180900</v>
      </c>
      <c r="D14" s="22">
        <f t="shared" si="1"/>
        <v>0.93781094527363185</v>
      </c>
      <c r="E14" s="1">
        <v>23350</v>
      </c>
      <c r="F14" s="25">
        <v>23851.236063714721</v>
      </c>
      <c r="G14" s="22">
        <f t="shared" si="2"/>
        <v>0.97898490198261634</v>
      </c>
      <c r="H14" s="1">
        <v>25656</v>
      </c>
      <c r="I14" s="25">
        <v>27253.29896505973</v>
      </c>
      <c r="J14" s="22">
        <f t="shared" si="3"/>
        <v>0.9413906196417704</v>
      </c>
      <c r="K14" s="1">
        <v>34536</v>
      </c>
      <c r="L14" s="25">
        <v>39510.462419463089</v>
      </c>
      <c r="M14" s="22">
        <f t="shared" si="4"/>
        <v>0.87409759049004099</v>
      </c>
      <c r="N14" s="1">
        <v>38346</v>
      </c>
      <c r="O14" s="25">
        <v>43461.74105998945</v>
      </c>
      <c r="P14" s="22">
        <f t="shared" si="5"/>
        <v>0.88229323227230394</v>
      </c>
      <c r="Q14" s="1">
        <v>42742</v>
      </c>
      <c r="R14" s="25">
        <v>46823.26149177301</v>
      </c>
      <c r="S14" s="22">
        <f t="shared" si="6"/>
        <v>0.91283688146136299</v>
      </c>
      <c r="U14" s="5"/>
      <c r="V14" s="5"/>
    </row>
    <row r="15" spans="1:22" ht="13.15" customHeight="1" x14ac:dyDescent="0.2">
      <c r="A15" s="13" t="s">
        <v>10</v>
      </c>
      <c r="B15" s="1">
        <f>Ethnicity!B15</f>
        <v>148174</v>
      </c>
      <c r="C15" s="1">
        <f t="shared" si="0"/>
        <v>151705</v>
      </c>
      <c r="D15" s="22">
        <f t="shared" si="1"/>
        <v>0.97672456412115616</v>
      </c>
      <c r="E15" s="1">
        <v>27282</v>
      </c>
      <c r="F15" s="25">
        <v>26942.461347151519</v>
      </c>
      <c r="G15" s="22">
        <f t="shared" si="2"/>
        <v>1.0126023620660916</v>
      </c>
      <c r="H15" s="1">
        <v>33669</v>
      </c>
      <c r="I15" s="25">
        <v>36751.662956321787</v>
      </c>
      <c r="J15" s="22">
        <f t="shared" si="3"/>
        <v>0.91612181032500661</v>
      </c>
      <c r="K15" s="1">
        <v>36198</v>
      </c>
      <c r="L15" s="25">
        <v>40133.68923373882</v>
      </c>
      <c r="M15" s="22">
        <f t="shared" si="4"/>
        <v>0.90193552327528759</v>
      </c>
      <c r="N15" s="1">
        <v>30817</v>
      </c>
      <c r="O15" s="25">
        <v>34268.443360616162</v>
      </c>
      <c r="P15" s="22">
        <f t="shared" si="5"/>
        <v>0.89928216685258555</v>
      </c>
      <c r="Q15" s="1">
        <v>12414</v>
      </c>
      <c r="R15" s="25">
        <v>13608.743102171709</v>
      </c>
      <c r="S15" s="22">
        <f t="shared" si="6"/>
        <v>0.91220768198783542</v>
      </c>
      <c r="U15" s="5"/>
      <c r="V15" s="5"/>
    </row>
    <row r="16" spans="1:22" ht="13.15" customHeight="1" x14ac:dyDescent="0.2">
      <c r="A16" s="13" t="s">
        <v>11</v>
      </c>
      <c r="B16" s="1">
        <f>Ethnicity!B16</f>
        <v>179674</v>
      </c>
      <c r="C16" s="1">
        <f t="shared" si="0"/>
        <v>181435</v>
      </c>
      <c r="D16" s="22">
        <f t="shared" si="1"/>
        <v>0.99029404469920357</v>
      </c>
      <c r="E16" s="1">
        <v>11849</v>
      </c>
      <c r="F16" s="25">
        <v>11786.737383325191</v>
      </c>
      <c r="G16" s="22">
        <f t="shared" si="2"/>
        <v>1.0052824301288745</v>
      </c>
      <c r="H16" s="1">
        <v>21083</v>
      </c>
      <c r="I16" s="25">
        <v>21637.313310615114</v>
      </c>
      <c r="J16" s="22">
        <f t="shared" si="3"/>
        <v>0.97438160169621557</v>
      </c>
      <c r="K16" s="1">
        <v>31778</v>
      </c>
      <c r="L16" s="25">
        <v>33960.499162548935</v>
      </c>
      <c r="M16" s="22">
        <f t="shared" si="4"/>
        <v>0.93573418482153059</v>
      </c>
      <c r="N16" s="1">
        <v>43385</v>
      </c>
      <c r="O16" s="25">
        <v>45754.23917801588</v>
      </c>
      <c r="P16" s="22">
        <f t="shared" si="5"/>
        <v>0.94821814938725379</v>
      </c>
      <c r="Q16" s="1">
        <v>63781</v>
      </c>
      <c r="R16" s="25">
        <v>68296.210965494873</v>
      </c>
      <c r="S16" s="22">
        <f t="shared" si="6"/>
        <v>0.93388782625472322</v>
      </c>
      <c r="U16" s="5"/>
      <c r="V16" s="5"/>
    </row>
    <row r="17" spans="1:22" ht="13.15" customHeight="1" x14ac:dyDescent="0.2">
      <c r="A17" s="13" t="s">
        <v>12</v>
      </c>
      <c r="B17" s="1">
        <f>Ethnicity!B17</f>
        <v>58588</v>
      </c>
      <c r="C17" s="1">
        <f t="shared" si="0"/>
        <v>60172.5</v>
      </c>
      <c r="D17" s="22">
        <f t="shared" si="1"/>
        <v>0.97366737296937966</v>
      </c>
      <c r="E17" s="1">
        <v>10734</v>
      </c>
      <c r="F17" s="25">
        <v>10649.947522680481</v>
      </c>
      <c r="G17" s="22">
        <f t="shared" si="2"/>
        <v>1.0078922902803529</v>
      </c>
      <c r="H17" s="1">
        <v>13854</v>
      </c>
      <c r="I17" s="25">
        <v>14477.915543369047</v>
      </c>
      <c r="J17" s="22">
        <f t="shared" si="3"/>
        <v>0.95690570638431427</v>
      </c>
      <c r="K17" s="1">
        <v>14462</v>
      </c>
      <c r="L17" s="25">
        <v>15754.663141784249</v>
      </c>
      <c r="M17" s="22">
        <f t="shared" si="4"/>
        <v>0.9179504423451702</v>
      </c>
      <c r="N17" s="1">
        <v>12605</v>
      </c>
      <c r="O17" s="25">
        <v>13609.247548779456</v>
      </c>
      <c r="P17" s="22">
        <f t="shared" si="5"/>
        <v>0.92620844428173232</v>
      </c>
      <c r="Q17" s="1">
        <v>5084</v>
      </c>
      <c r="R17" s="25">
        <v>5680.7262433867663</v>
      </c>
      <c r="S17" s="22">
        <f t="shared" si="6"/>
        <v>0.8949559936845316</v>
      </c>
      <c r="U17" s="5"/>
      <c r="V17" s="5"/>
    </row>
    <row r="18" spans="1:22" ht="13.15" customHeight="1" x14ac:dyDescent="0.2">
      <c r="A18" s="13" t="s">
        <v>13</v>
      </c>
      <c r="B18" s="1">
        <f>Ethnicity!B18</f>
        <v>310752</v>
      </c>
      <c r="C18" s="1">
        <f t="shared" si="0"/>
        <v>333150</v>
      </c>
      <c r="D18" s="22">
        <f t="shared" si="1"/>
        <v>0.93276902296262942</v>
      </c>
      <c r="E18" s="1">
        <v>79311</v>
      </c>
      <c r="F18" s="25">
        <v>77996.096155822786</v>
      </c>
      <c r="G18" s="22">
        <f t="shared" si="2"/>
        <v>1.0168585853521472</v>
      </c>
      <c r="H18" s="1">
        <v>71521</v>
      </c>
      <c r="I18" s="25">
        <v>79558.62687247264</v>
      </c>
      <c r="J18" s="22">
        <f t="shared" si="3"/>
        <v>0.89897227757140108</v>
      </c>
      <c r="K18" s="1">
        <v>60544</v>
      </c>
      <c r="L18" s="25">
        <v>69272.976508771419</v>
      </c>
      <c r="M18" s="22">
        <f t="shared" si="4"/>
        <v>0.87399160612556981</v>
      </c>
      <c r="N18" s="1">
        <v>55781</v>
      </c>
      <c r="O18" s="25">
        <v>66664.848339758842</v>
      </c>
      <c r="P18" s="22">
        <f t="shared" si="5"/>
        <v>0.83673782194344648</v>
      </c>
      <c r="Q18" s="1">
        <v>31042</v>
      </c>
      <c r="R18" s="25">
        <v>39657.452123174327</v>
      </c>
      <c r="S18" s="22">
        <f t="shared" si="6"/>
        <v>0.78275326169681536</v>
      </c>
      <c r="U18" s="5"/>
      <c r="V18" s="5"/>
    </row>
    <row r="19" spans="1:22" ht="13.15" customHeight="1" x14ac:dyDescent="0.2">
      <c r="A19" s="13" t="s">
        <v>14</v>
      </c>
      <c r="B19" s="1">
        <f>Ethnicity!B19</f>
        <v>47995</v>
      </c>
      <c r="C19" s="1">
        <f t="shared" si="0"/>
        <v>49399.999999999993</v>
      </c>
      <c r="D19" s="22">
        <f t="shared" si="1"/>
        <v>0.97155870445344139</v>
      </c>
      <c r="E19" s="1">
        <v>5242</v>
      </c>
      <c r="F19" s="25">
        <v>4783.0087972491492</v>
      </c>
      <c r="G19" s="22">
        <f t="shared" si="2"/>
        <v>1.095962859824726</v>
      </c>
      <c r="H19" s="1">
        <v>4768</v>
      </c>
      <c r="I19" s="25">
        <v>4939.0426550164193</v>
      </c>
      <c r="J19" s="22">
        <f t="shared" si="3"/>
        <v>0.96536926951973234</v>
      </c>
      <c r="K19" s="1">
        <v>5165</v>
      </c>
      <c r="L19" s="25">
        <v>5630.7606153375355</v>
      </c>
      <c r="M19" s="22">
        <f t="shared" si="4"/>
        <v>0.91728282426554275</v>
      </c>
      <c r="N19" s="1">
        <v>9401</v>
      </c>
      <c r="O19" s="25">
        <v>10276.311044790325</v>
      </c>
      <c r="P19" s="22">
        <f t="shared" si="5"/>
        <v>0.91482244543054458</v>
      </c>
      <c r="Q19" s="1">
        <v>21411</v>
      </c>
      <c r="R19" s="25">
        <v>23770.876887606566</v>
      </c>
      <c r="S19" s="22">
        <f t="shared" si="6"/>
        <v>0.90072402887093594</v>
      </c>
      <c r="U19" s="5"/>
      <c r="V19" s="5"/>
    </row>
    <row r="20" spans="1:22" ht="13.15" customHeight="1" x14ac:dyDescent="0.2">
      <c r="A20" s="13" t="s">
        <v>15</v>
      </c>
      <c r="B20" s="1">
        <f>Ethnicity!B20</f>
        <v>114302</v>
      </c>
      <c r="C20" s="1">
        <f t="shared" si="0"/>
        <v>120740</v>
      </c>
      <c r="D20" s="22">
        <f t="shared" si="1"/>
        <v>0.94667881398045384</v>
      </c>
      <c r="E20" s="1">
        <v>16321</v>
      </c>
      <c r="F20" s="25">
        <v>15769.589176403853</v>
      </c>
      <c r="G20" s="22">
        <f t="shared" si="2"/>
        <v>1.0349667209099669</v>
      </c>
      <c r="H20" s="1">
        <v>24142</v>
      </c>
      <c r="I20" s="25">
        <v>26821.565164897787</v>
      </c>
      <c r="J20" s="22">
        <f t="shared" si="3"/>
        <v>0.90009661448077549</v>
      </c>
      <c r="K20" s="1">
        <v>23980</v>
      </c>
      <c r="L20" s="25">
        <v>28732.197251705104</v>
      </c>
      <c r="M20" s="22">
        <f t="shared" si="4"/>
        <v>0.83460376489573607</v>
      </c>
      <c r="N20" s="1">
        <v>25549</v>
      </c>
      <c r="O20" s="25">
        <v>30795.350959478183</v>
      </c>
      <c r="P20" s="22">
        <f t="shared" si="5"/>
        <v>0.82963821498960832</v>
      </c>
      <c r="Q20" s="1">
        <v>15862</v>
      </c>
      <c r="R20" s="25">
        <v>18621.297447515073</v>
      </c>
      <c r="S20" s="22">
        <f t="shared" si="6"/>
        <v>0.85182034413594054</v>
      </c>
      <c r="U20" s="5"/>
      <c r="V20" s="5"/>
    </row>
    <row r="21" spans="1:22" ht="13.15" customHeight="1" x14ac:dyDescent="0.2">
      <c r="A21" s="13" t="s">
        <v>16</v>
      </c>
      <c r="B21" s="1">
        <f>Ethnicity!B21</f>
        <v>399169</v>
      </c>
      <c r="C21" s="1">
        <f t="shared" si="0"/>
        <v>421584.99999999994</v>
      </c>
      <c r="D21" s="22">
        <f t="shared" si="1"/>
        <v>0.9468292277951067</v>
      </c>
      <c r="E21" s="1">
        <v>62446</v>
      </c>
      <c r="F21" s="25">
        <v>61531.656507215499</v>
      </c>
      <c r="G21" s="22">
        <f t="shared" si="2"/>
        <v>1.0148597249722553</v>
      </c>
      <c r="H21" s="1">
        <v>58449</v>
      </c>
      <c r="I21" s="25">
        <v>64565.978538223455</v>
      </c>
      <c r="J21" s="22">
        <f t="shared" si="3"/>
        <v>0.90526003513441422</v>
      </c>
      <c r="K21" s="1">
        <v>78149</v>
      </c>
      <c r="L21" s="25">
        <v>86721.951479528929</v>
      </c>
      <c r="M21" s="22">
        <f t="shared" si="4"/>
        <v>0.90114438924321705</v>
      </c>
      <c r="N21" s="1">
        <v>89556</v>
      </c>
      <c r="O21" s="25">
        <v>102209.65702950855</v>
      </c>
      <c r="P21" s="22">
        <f t="shared" si="5"/>
        <v>0.87619900704827369</v>
      </c>
      <c r="Q21" s="1">
        <v>95624</v>
      </c>
      <c r="R21" s="25">
        <v>106555.75644552353</v>
      </c>
      <c r="S21" s="22">
        <f t="shared" si="6"/>
        <v>0.89740810998688403</v>
      </c>
      <c r="U21" s="5"/>
      <c r="V21" s="5"/>
    </row>
    <row r="22" spans="1:22" ht="13.15" customHeight="1" x14ac:dyDescent="0.2">
      <c r="A22" s="13" t="s">
        <v>17</v>
      </c>
      <c r="B22" s="1">
        <f>Ethnicity!B22</f>
        <v>45752</v>
      </c>
      <c r="C22" s="1">
        <f t="shared" si="0"/>
        <v>46042.5</v>
      </c>
      <c r="D22" s="22">
        <f t="shared" si="1"/>
        <v>0.9936906119346256</v>
      </c>
      <c r="E22" s="1">
        <v>6973</v>
      </c>
      <c r="F22" s="25">
        <v>6839.2551095651452</v>
      </c>
      <c r="G22" s="22">
        <f t="shared" si="2"/>
        <v>1.0195554761874293</v>
      </c>
      <c r="H22" s="1">
        <v>9465</v>
      </c>
      <c r="I22" s="25">
        <v>9450.1662454725301</v>
      </c>
      <c r="J22" s="22">
        <f t="shared" si="3"/>
        <v>1.001569681859785</v>
      </c>
      <c r="K22" s="1">
        <v>7625</v>
      </c>
      <c r="L22" s="25">
        <v>7797.6339360361808</v>
      </c>
      <c r="M22" s="22">
        <f t="shared" si="4"/>
        <v>0.97786072833730164</v>
      </c>
      <c r="N22" s="1">
        <v>12012</v>
      </c>
      <c r="O22" s="25">
        <v>12546.691319811753</v>
      </c>
      <c r="P22" s="22">
        <f t="shared" si="5"/>
        <v>0.95738387865114272</v>
      </c>
      <c r="Q22" s="1">
        <v>8828</v>
      </c>
      <c r="R22" s="25">
        <v>9408.7533891143939</v>
      </c>
      <c r="S22" s="22">
        <f t="shared" si="6"/>
        <v>0.93827520340937987</v>
      </c>
      <c r="U22" s="5"/>
      <c r="V22" s="5"/>
    </row>
    <row r="23" spans="1:22" ht="13.15" customHeight="1" x14ac:dyDescent="0.2">
      <c r="A23" s="13" t="s">
        <v>18</v>
      </c>
      <c r="B23" s="1">
        <f>Ethnicity!B23</f>
        <v>576887</v>
      </c>
      <c r="C23" s="1">
        <f t="shared" si="0"/>
        <v>630260</v>
      </c>
      <c r="D23" s="22">
        <f t="shared" si="1"/>
        <v>0.91531590137403607</v>
      </c>
      <c r="E23" s="1">
        <v>149462</v>
      </c>
      <c r="F23" s="25">
        <v>164846.80278859608</v>
      </c>
      <c r="G23" s="22">
        <f t="shared" si="2"/>
        <v>0.90667211903208123</v>
      </c>
      <c r="H23" s="1">
        <v>149518</v>
      </c>
      <c r="I23" s="25">
        <v>168061.6349284999</v>
      </c>
      <c r="J23" s="22">
        <f t="shared" si="3"/>
        <v>0.88966170098018449</v>
      </c>
      <c r="K23" s="1">
        <v>122635</v>
      </c>
      <c r="L23" s="25">
        <v>141003.22588183841</v>
      </c>
      <c r="M23" s="22">
        <f t="shared" si="4"/>
        <v>0.86973187480667213</v>
      </c>
      <c r="N23" s="1">
        <v>90939</v>
      </c>
      <c r="O23" s="25">
        <v>104425.2642612832</v>
      </c>
      <c r="P23" s="22">
        <f t="shared" si="5"/>
        <v>0.8708524765851765</v>
      </c>
      <c r="Q23" s="1">
        <v>45336</v>
      </c>
      <c r="R23" s="25">
        <v>51923.07213978246</v>
      </c>
      <c r="S23" s="22">
        <f t="shared" si="6"/>
        <v>0.8731378582136019</v>
      </c>
      <c r="U23" s="5"/>
      <c r="V23" s="5"/>
    </row>
    <row r="24" spans="1:22" ht="13.15" customHeight="1" x14ac:dyDescent="0.2">
      <c r="A24" s="13" t="s">
        <v>19</v>
      </c>
      <c r="B24" s="1">
        <f>Ethnicity!B24</f>
        <v>30301</v>
      </c>
      <c r="C24" s="1">
        <f t="shared" si="0"/>
        <v>32475</v>
      </c>
      <c r="D24" s="22">
        <f t="shared" si="1"/>
        <v>0.9330561970746728</v>
      </c>
      <c r="E24" s="1">
        <v>3091</v>
      </c>
      <c r="F24" s="25">
        <v>2855.5241340653297</v>
      </c>
      <c r="G24" s="22">
        <f t="shared" si="2"/>
        <v>1.0824632728981456</v>
      </c>
      <c r="H24" s="1">
        <v>5123</v>
      </c>
      <c r="I24" s="25">
        <v>5763.8305839530376</v>
      </c>
      <c r="J24" s="22">
        <f t="shared" si="3"/>
        <v>0.88881862944806866</v>
      </c>
      <c r="K24" s="1">
        <v>9464</v>
      </c>
      <c r="L24" s="25">
        <v>11380.922539823729</v>
      </c>
      <c r="M24" s="22">
        <f t="shared" si="4"/>
        <v>0.83156703394508658</v>
      </c>
      <c r="N24" s="1">
        <v>7635</v>
      </c>
      <c r="O24" s="25">
        <v>9105.4861927121856</v>
      </c>
      <c r="P24" s="22">
        <f t="shared" si="5"/>
        <v>0.83850547224055672</v>
      </c>
      <c r="Q24" s="1">
        <v>2953</v>
      </c>
      <c r="R24" s="25">
        <v>3369.2365494457181</v>
      </c>
      <c r="S24" s="22">
        <f t="shared" si="6"/>
        <v>0.87645968357009718</v>
      </c>
      <c r="U24" s="5"/>
      <c r="V24" s="5"/>
    </row>
    <row r="25" spans="1:22" ht="13.15" customHeight="1" x14ac:dyDescent="0.2">
      <c r="A25" s="13" t="s">
        <v>20</v>
      </c>
      <c r="B25" s="1">
        <f>Ethnicity!B25</f>
        <v>64297</v>
      </c>
      <c r="C25" s="1">
        <f t="shared" si="0"/>
        <v>65250</v>
      </c>
      <c r="D25" s="22">
        <f t="shared" si="1"/>
        <v>0.98539463601532562</v>
      </c>
      <c r="E25" s="1">
        <v>5057</v>
      </c>
      <c r="F25" s="25">
        <v>5109.1840320757101</v>
      </c>
      <c r="G25" s="22">
        <f t="shared" si="2"/>
        <v>0.98978622970946117</v>
      </c>
      <c r="H25" s="1">
        <v>6061</v>
      </c>
      <c r="I25" s="25">
        <v>6280.6634404654897</v>
      </c>
      <c r="J25" s="22">
        <f t="shared" si="3"/>
        <v>0.96502543997975965</v>
      </c>
      <c r="K25" s="1">
        <v>11451</v>
      </c>
      <c r="L25" s="25">
        <v>12726.56935388899</v>
      </c>
      <c r="M25" s="22">
        <f t="shared" si="4"/>
        <v>0.89977115447069</v>
      </c>
      <c r="N25" s="1">
        <v>16298</v>
      </c>
      <c r="O25" s="25">
        <v>17203.120731027047</v>
      </c>
      <c r="P25" s="22">
        <f t="shared" si="5"/>
        <v>0.94738624781057323</v>
      </c>
      <c r="Q25" s="1">
        <v>23065</v>
      </c>
      <c r="R25" s="25">
        <v>23930.462442542765</v>
      </c>
      <c r="S25" s="22">
        <f t="shared" si="6"/>
        <v>0.96383427839638502</v>
      </c>
      <c r="U25" s="5"/>
      <c r="V25" s="5"/>
    </row>
    <row r="26" spans="1:22" ht="13.15" customHeight="1" x14ac:dyDescent="0.2">
      <c r="A26" s="19" t="s">
        <v>21</v>
      </c>
      <c r="B26" s="20">
        <f>Ethnicity!B26</f>
        <v>4622921</v>
      </c>
      <c r="C26" s="20">
        <f>SUM(C6:C25)</f>
        <v>4945350</v>
      </c>
      <c r="D26" s="21">
        <f t="shared" si="1"/>
        <v>0.93480158128342783</v>
      </c>
      <c r="E26" s="20">
        <v>968266</v>
      </c>
      <c r="F26" s="20">
        <v>1013307.8047965083</v>
      </c>
      <c r="G26" s="21">
        <f t="shared" si="2"/>
        <v>0.95554973071035065</v>
      </c>
      <c r="H26" s="20">
        <v>893455</v>
      </c>
      <c r="I26" s="20">
        <v>996721.05564069957</v>
      </c>
      <c r="J26" s="21">
        <f t="shared" si="3"/>
        <v>0.89639422679365455</v>
      </c>
      <c r="K26" s="20">
        <v>856083</v>
      </c>
      <c r="L26" s="20">
        <v>981223.59996392182</v>
      </c>
      <c r="M26" s="21">
        <f t="shared" si="4"/>
        <v>0.87246474710909616</v>
      </c>
      <c r="N26" s="20">
        <v>845925</v>
      </c>
      <c r="O26" s="20">
        <v>972862.01658425503</v>
      </c>
      <c r="P26" s="21">
        <f t="shared" si="5"/>
        <v>0.86952207566913309</v>
      </c>
      <c r="Q26" s="20">
        <v>877435</v>
      </c>
      <c r="R26" s="20">
        <v>981235.52301461494</v>
      </c>
      <c r="S26" s="21">
        <f t="shared" si="6"/>
        <v>0.89421446678192784</v>
      </c>
      <c r="U26" s="5"/>
      <c r="V26" s="5"/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0" spans="1:22" x14ac:dyDescent="0.2">
      <c r="A30" s="3" t="str">
        <f>Ethnicity!A30</f>
        <v xml:space="preserve">           April 2019 is the first time Access to Primary Care reporting has been based on National Enrolment System data. </v>
      </c>
      <c r="B30" s="23"/>
      <c r="C30" s="23"/>
      <c r="D30" s="23"/>
      <c r="E30" s="23"/>
      <c r="F30" s="23"/>
      <c r="G30" s="23"/>
      <c r="H30" s="23"/>
      <c r="I30" s="23"/>
    </row>
    <row r="31" spans="1:22" x14ac:dyDescent="0.2">
      <c r="A31" s="26" t="s">
        <v>50</v>
      </c>
    </row>
    <row r="33" spans="1:1" x14ac:dyDescent="0.2">
      <c r="A33" s="26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4:XFD35 B32:XFD32 S6:T6 X6:XFD6 X7:XFD25 X26:XFD26 B33:XFD33 A37:XFD1048576 B36:XFD36 X27:XFD28 X29:XFD29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by Ethnicity (April 2019)</dc:title>
  <dc:creator>Ministry of Health</dc:creator>
  <cp:lastModifiedBy>Ministry of Health</cp:lastModifiedBy>
  <cp:lastPrinted>2019-04-11T00:02:45Z</cp:lastPrinted>
  <dcterms:created xsi:type="dcterms:W3CDTF">2015-08-23T23:06:45Z</dcterms:created>
  <dcterms:modified xsi:type="dcterms:W3CDTF">2019-05-27T21:16:25Z</dcterms:modified>
</cp:coreProperties>
</file>