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M\12 Primary Care\02 Regular Analyses\01 Web Pivot Table and Tier 1 Stats\Tier 1 Statistics\2024Q2\"/>
    </mc:Choice>
  </mc:AlternateContent>
  <xr:revisionPtr revIDLastSave="0" documentId="13_ncr:1_{892ECF5D-C2BE-40F7-9AF3-142760E961FE}" xr6:coauthVersionLast="47" xr6:coauthVersionMax="47" xr10:uidLastSave="{00000000-0000-0000-0000-000000000000}"/>
  <bookViews>
    <workbookView xWindow="-36410" yWindow="-4050" windowWidth="21890" windowHeight="18430" activeTab="3" xr2:uid="{00000000-000D-0000-FFFF-FFFF00000000}"/>
  </bookViews>
  <sheets>
    <sheet name="Ethnicity" sheetId="1" r:id="rId1"/>
    <sheet name="Gender" sheetId="6" r:id="rId2"/>
    <sheet name="Age" sheetId="7" r:id="rId3"/>
    <sheet name="Deprivatio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C26" i="6"/>
  <c r="B26" i="6"/>
  <c r="B26" i="7"/>
  <c r="C26" i="7"/>
  <c r="D6" i="1" l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3" i="1"/>
  <c r="G23" i="1"/>
  <c r="J23" i="1"/>
  <c r="M23" i="1"/>
  <c r="D24" i="1"/>
  <c r="G24" i="1"/>
  <c r="J24" i="1"/>
  <c r="M24" i="1"/>
  <c r="D25" i="1"/>
  <c r="G25" i="1"/>
  <c r="J25" i="1"/>
  <c r="M25" i="1"/>
  <c r="E26" i="1"/>
  <c r="F26" i="1"/>
  <c r="H26" i="1"/>
  <c r="J26" i="1" s="1"/>
  <c r="I26" i="1"/>
  <c r="K26" i="1"/>
  <c r="L26" i="1"/>
  <c r="R26" i="8"/>
  <c r="Q26" i="8"/>
  <c r="O26" i="8"/>
  <c r="N26" i="8"/>
  <c r="L26" i="8"/>
  <c r="K26" i="8"/>
  <c r="I26" i="8"/>
  <c r="H26" i="8"/>
  <c r="F26" i="8"/>
  <c r="E26" i="8"/>
  <c r="U26" i="7"/>
  <c r="T26" i="7"/>
  <c r="R26" i="7"/>
  <c r="Q26" i="7"/>
  <c r="O26" i="7"/>
  <c r="N26" i="7"/>
  <c r="L26" i="7"/>
  <c r="K26" i="7"/>
  <c r="I26" i="7"/>
  <c r="H26" i="7"/>
  <c r="F26" i="7"/>
  <c r="E26" i="7"/>
  <c r="I26" i="6"/>
  <c r="H26" i="6"/>
  <c r="F26" i="6"/>
  <c r="E26" i="6"/>
  <c r="M26" i="1" l="1"/>
  <c r="C26" i="1"/>
  <c r="B26" i="1"/>
  <c r="G26" i="1"/>
  <c r="D26" i="1" l="1"/>
  <c r="B26" i="8"/>
  <c r="C26" i="8"/>
  <c r="D7" i="7"/>
  <c r="A1" i="8"/>
  <c r="S26" i="8"/>
  <c r="P26" i="8"/>
  <c r="M26" i="8"/>
  <c r="J26" i="8"/>
  <c r="G26" i="8"/>
  <c r="S25" i="8"/>
  <c r="P25" i="8"/>
  <c r="M25" i="8"/>
  <c r="J25" i="8"/>
  <c r="D25" i="8"/>
  <c r="S24" i="8"/>
  <c r="P24" i="8"/>
  <c r="M24" i="8"/>
  <c r="J24" i="8"/>
  <c r="D24" i="8"/>
  <c r="S23" i="8"/>
  <c r="P23" i="8"/>
  <c r="M23" i="8"/>
  <c r="J23" i="8"/>
  <c r="D23" i="8"/>
  <c r="S22" i="8"/>
  <c r="P22" i="8"/>
  <c r="M22" i="8"/>
  <c r="J22" i="8"/>
  <c r="D22" i="8"/>
  <c r="S21" i="8"/>
  <c r="P21" i="8"/>
  <c r="M21" i="8"/>
  <c r="J21" i="8"/>
  <c r="D21" i="8"/>
  <c r="S20" i="8"/>
  <c r="P20" i="8"/>
  <c r="M20" i="8"/>
  <c r="J20" i="8"/>
  <c r="D20" i="8"/>
  <c r="S19" i="8"/>
  <c r="P19" i="8"/>
  <c r="M19" i="8"/>
  <c r="J19" i="8"/>
  <c r="D19" i="8"/>
  <c r="S18" i="8"/>
  <c r="P18" i="8"/>
  <c r="M18" i="8"/>
  <c r="J18" i="8"/>
  <c r="D18" i="8"/>
  <c r="S17" i="8"/>
  <c r="P17" i="8"/>
  <c r="M17" i="8"/>
  <c r="J17" i="8"/>
  <c r="D17" i="8"/>
  <c r="S16" i="8"/>
  <c r="P16" i="8"/>
  <c r="M16" i="8"/>
  <c r="J16" i="8"/>
  <c r="D16" i="8"/>
  <c r="S15" i="8"/>
  <c r="P15" i="8"/>
  <c r="M15" i="8"/>
  <c r="J15" i="8"/>
  <c r="D15" i="8"/>
  <c r="S14" i="8"/>
  <c r="P14" i="8"/>
  <c r="M14" i="8"/>
  <c r="J14" i="8"/>
  <c r="D14" i="8"/>
  <c r="S13" i="8"/>
  <c r="P13" i="8"/>
  <c r="M13" i="8"/>
  <c r="J13" i="8"/>
  <c r="D13" i="8"/>
  <c r="S12" i="8"/>
  <c r="P12" i="8"/>
  <c r="M12" i="8"/>
  <c r="J12" i="8"/>
  <c r="D12" i="8"/>
  <c r="S11" i="8"/>
  <c r="P11" i="8"/>
  <c r="M11" i="8"/>
  <c r="J11" i="8"/>
  <c r="D11" i="8"/>
  <c r="S10" i="8"/>
  <c r="P10" i="8"/>
  <c r="M10" i="8"/>
  <c r="J10" i="8"/>
  <c r="D10" i="8"/>
  <c r="S9" i="8"/>
  <c r="P9" i="8"/>
  <c r="M9" i="8"/>
  <c r="J9" i="8"/>
  <c r="D9" i="8"/>
  <c r="S8" i="8"/>
  <c r="P8" i="8"/>
  <c r="M8" i="8"/>
  <c r="J8" i="8"/>
  <c r="D8" i="8"/>
  <c r="S7" i="8"/>
  <c r="P7" i="8"/>
  <c r="M7" i="8"/>
  <c r="J7" i="8"/>
  <c r="D7" i="8"/>
  <c r="S6" i="8"/>
  <c r="P6" i="8"/>
  <c r="M6" i="8"/>
  <c r="J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D7" i="6"/>
  <c r="D9" i="6"/>
  <c r="D11" i="6"/>
  <c r="D13" i="6"/>
  <c r="D15" i="6"/>
  <c r="D17" i="6"/>
  <c r="D19" i="6"/>
  <c r="D21" i="6"/>
  <c r="D23" i="6"/>
  <c r="D25" i="6"/>
  <c r="D8" i="7"/>
  <c r="D6" i="8"/>
  <c r="D6" i="7"/>
  <c r="D6" i="6"/>
  <c r="D26" i="6" l="1"/>
  <c r="D26" i="7"/>
  <c r="D26" i="8"/>
</calcChain>
</file>

<file path=xl/sharedStrings.xml><?xml version="1.0" encoding="utf-8"?>
<sst xmlns="http://schemas.openxmlformats.org/spreadsheetml/2006/main" count="182" uniqueCount="50">
  <si>
    <t>Total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</si>
  <si>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</si>
  <si>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</si>
  <si>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</si>
  <si>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</si>
  <si>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</si>
  <si>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</si>
  <si>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</si>
  <si>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</si>
  <si>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</si>
  <si>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</si>
  <si>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</si>
  <si>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</si>
  <si>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Taranaki</t>
  </si>
  <si>
    <t>Waikato</t>
  </si>
  <si>
    <t>Wairarapa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</si>
  <si>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</si>
  <si>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</si>
  <si>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</si>
  <si>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</si>
  <si>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</si>
  <si>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</si>
  <si>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</si>
  <si>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</si>
  <si>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</si>
  <si>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</si>
  <si>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</si>
  <si>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</si>
  <si>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</si>
  <si>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</si>
  <si>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NZ Dep 1 - 2</t>
  </si>
  <si>
    <t>NZ Dep 3 - 4</t>
  </si>
  <si>
    <t>NZ Dep 5 - 6</t>
  </si>
  <si>
    <t>NZ Dep 7 - 8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</si>
  <si>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</si>
  <si>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</si>
  <si>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</si>
  <si>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</si>
  <si>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</si>
  <si>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MidCentral</t>
  </si>
  <si>
    <t>NZ Dep 9 - 10 (Highly Deprived)</t>
  </si>
  <si>
    <t xml:space="preserve">           Total enrolment numbers include enrolees with unknown deprivation. Counts of those with unknown deprivation are not displayed separately.</t>
  </si>
  <si>
    <t>Hawke's Bay</t>
  </si>
  <si>
    <t>Tairāwhiti</t>
  </si>
  <si>
    <t>Waitematā</t>
  </si>
  <si>
    <t>Māori</t>
  </si>
  <si>
    <t>District of Domicile</t>
  </si>
  <si>
    <t>This report shows the number and estimated percentage of the New Zealand population (based on Stats NZ population projections) who are enrolled in a PHO by prioritised ethnicity.</t>
  </si>
  <si>
    <t>Access to Primary Care by Prioritised Ethnicity (April 2024)</t>
  </si>
  <si>
    <t xml:space="preserve">           Population is based on the December 2023 update of the projections provided by Stats 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</si>
</sst>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Percent" xfId="4" builtinId="5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45" sqref="G45"/>
    </sheetView>
  </sheetViews>
  <sheetFormatPr defaultColWidth="9.21875" defaultRowHeight="11.4" x14ac:dyDescent="0.25"/>
  <cols>
    <col min="1" max="1" width="27.5546875" style="3" customWidth="1"/>
    <col min="2" max="13" width="9.44140625" style="3" customWidth="1"/>
    <col min="14" max="16384" width="9.21875" style="3"/>
  </cols>
  <sheetData>
    <row r="1" spans="1:14" ht="13.8" x14ac:dyDescent="0.25">
      <c r="A1" s="1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" x14ac:dyDescent="0.25">
      <c r="A2" s="12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35" customHeight="1" x14ac:dyDescent="0.25">
      <c r="B4" s="14" t="s">
        <v>0</v>
      </c>
      <c r="C4" s="15"/>
      <c r="D4" s="15"/>
      <c r="E4" s="14" t="s">
        <v>45</v>
      </c>
      <c r="F4" s="15"/>
      <c r="G4" s="15"/>
      <c r="H4" s="14" t="s">
        <v>1</v>
      </c>
      <c r="I4" s="15"/>
      <c r="J4" s="15"/>
      <c r="K4" s="14" t="s">
        <v>23</v>
      </c>
      <c r="L4" s="15"/>
      <c r="M4" s="15"/>
    </row>
    <row r="5" spans="1:14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</row>
    <row r="6" spans="1:14" ht="13.35" customHeight="1" x14ac:dyDescent="0.25">
      <c r="A6" s="13" t="s">
        <v>3</v>
      </c>
      <c r="B6" s="1">
        <v>478505</v>
      </c>
      <c r="C6" s="1">
        <v>499634.99999999994</v>
      </c>
      <c r="D6" s="22">
        <f>IF(B6=0,"",B6/C6)</f>
        <v>0.95770912766319427</v>
      </c>
      <c r="E6" s="1">
        <v>35818</v>
      </c>
      <c r="F6" s="1">
        <v>40625</v>
      </c>
      <c r="G6" s="22">
        <f>IF(E6=0,"",E6/F6)</f>
        <v>0.88167384615384614</v>
      </c>
      <c r="H6" s="1">
        <v>55992</v>
      </c>
      <c r="I6" s="1">
        <v>56755.000000000015</v>
      </c>
      <c r="J6" s="22">
        <f>IF(H6=0,"",H6/I6)</f>
        <v>0.98655625055061202</v>
      </c>
      <c r="K6" s="1">
        <v>386695</v>
      </c>
      <c r="L6" s="1">
        <v>402254.99999999994</v>
      </c>
      <c r="M6" s="22">
        <f>IF(K6=0,"",K6/L6)</f>
        <v>0.96131806938384867</v>
      </c>
      <c r="N6" s="5"/>
    </row>
    <row r="7" spans="1:14" ht="13.35" customHeight="1" x14ac:dyDescent="0.25">
      <c r="A7" s="13" t="s">
        <v>4</v>
      </c>
      <c r="B7" s="1">
        <v>261081</v>
      </c>
      <c r="C7" s="1">
        <v>283945</v>
      </c>
      <c r="D7" s="22">
        <f t="shared" ref="D7:D26" si="0">IF(B7=0,"",B7/C7)</f>
        <v>0.91947736357393162</v>
      </c>
      <c r="E7" s="1">
        <v>62682</v>
      </c>
      <c r="F7" s="1">
        <v>73955</v>
      </c>
      <c r="G7" s="22">
        <f t="shared" ref="G7:G26" si="1">IF(E7=0,"",E7/F7)</f>
        <v>0.84756946791968091</v>
      </c>
      <c r="H7" s="1">
        <v>4968</v>
      </c>
      <c r="I7" s="1">
        <v>5625</v>
      </c>
      <c r="J7" s="22">
        <f t="shared" ref="J7:J26" si="2">IF(H7=0,"",H7/I7)</f>
        <v>0.88319999999999999</v>
      </c>
      <c r="K7" s="1">
        <v>193431</v>
      </c>
      <c r="L7" s="1">
        <v>204364.99999999997</v>
      </c>
      <c r="M7" s="22">
        <f t="shared" ref="M7:M26" si="3">IF(K7=0,"",K7/L7)</f>
        <v>0.94649768796026734</v>
      </c>
      <c r="N7" s="5"/>
    </row>
    <row r="8" spans="1:14" ht="13.35" customHeight="1" x14ac:dyDescent="0.25">
      <c r="A8" s="13" t="s">
        <v>5</v>
      </c>
      <c r="B8" s="1">
        <v>593806</v>
      </c>
      <c r="C8" s="1">
        <v>612155.00000000012</v>
      </c>
      <c r="D8" s="22">
        <f t="shared" si="0"/>
        <v>0.97002556542052243</v>
      </c>
      <c r="E8" s="1">
        <v>55230</v>
      </c>
      <c r="F8" s="1">
        <v>63015.000000000015</v>
      </c>
      <c r="G8" s="22">
        <f t="shared" si="1"/>
        <v>0.87645798619376314</v>
      </c>
      <c r="H8" s="1">
        <v>18010</v>
      </c>
      <c r="I8" s="1">
        <v>19655</v>
      </c>
      <c r="J8" s="22">
        <f t="shared" si="2"/>
        <v>0.91630628338845077</v>
      </c>
      <c r="K8" s="1">
        <v>520566</v>
      </c>
      <c r="L8" s="1">
        <v>529485.00000000012</v>
      </c>
      <c r="M8" s="22">
        <f t="shared" si="3"/>
        <v>0.98315533017932499</v>
      </c>
      <c r="N8" s="5"/>
    </row>
    <row r="9" spans="1:14" ht="13.35" customHeight="1" x14ac:dyDescent="0.25">
      <c r="A9" s="13" t="s">
        <v>38</v>
      </c>
      <c r="B9" s="1">
        <v>307810</v>
      </c>
      <c r="C9" s="1">
        <v>329540.00000000006</v>
      </c>
      <c r="D9" s="22">
        <f t="shared" si="0"/>
        <v>0.93405959822783258</v>
      </c>
      <c r="E9" s="1">
        <v>34643</v>
      </c>
      <c r="F9" s="1">
        <v>41060.000000000007</v>
      </c>
      <c r="G9" s="22">
        <f t="shared" si="1"/>
        <v>0.84371651242084744</v>
      </c>
      <c r="H9" s="1">
        <v>22829</v>
      </c>
      <c r="I9" s="1">
        <v>23675.000000000004</v>
      </c>
      <c r="J9" s="22">
        <f t="shared" si="2"/>
        <v>0.96426610348468833</v>
      </c>
      <c r="K9" s="1">
        <v>250338</v>
      </c>
      <c r="L9" s="1">
        <v>264805.00000000006</v>
      </c>
      <c r="M9" s="22">
        <f t="shared" si="3"/>
        <v>0.94536734578274562</v>
      </c>
      <c r="N9" s="5"/>
    </row>
    <row r="10" spans="1:14" ht="13.35" customHeight="1" x14ac:dyDescent="0.25">
      <c r="A10" s="13" t="s">
        <v>6</v>
      </c>
      <c r="B10" s="1">
        <v>603888</v>
      </c>
      <c r="C10" s="1">
        <v>637180</v>
      </c>
      <c r="D10" s="22">
        <f t="shared" si="0"/>
        <v>0.94775102796697952</v>
      </c>
      <c r="E10" s="1">
        <v>81470</v>
      </c>
      <c r="F10" s="1">
        <v>102645.00000000001</v>
      </c>
      <c r="G10" s="22">
        <f t="shared" si="1"/>
        <v>0.79370646402649903</v>
      </c>
      <c r="H10" s="1">
        <v>149215</v>
      </c>
      <c r="I10" s="1">
        <v>143014.99999999994</v>
      </c>
      <c r="J10" s="22">
        <f t="shared" si="2"/>
        <v>1.0433520959339935</v>
      </c>
      <c r="K10" s="1">
        <v>373203</v>
      </c>
      <c r="L10" s="1">
        <v>391520.00000000012</v>
      </c>
      <c r="M10" s="22">
        <f t="shared" si="3"/>
        <v>0.95321567225173653</v>
      </c>
      <c r="N10" s="5"/>
    </row>
    <row r="11" spans="1:14" ht="13.35" customHeight="1" x14ac:dyDescent="0.25">
      <c r="A11" s="13" t="s">
        <v>42</v>
      </c>
      <c r="B11" s="1">
        <v>170015</v>
      </c>
      <c r="C11" s="1">
        <v>185990</v>
      </c>
      <c r="D11" s="22">
        <f t="shared" si="0"/>
        <v>0.91410828539168776</v>
      </c>
      <c r="E11" s="1">
        <v>44520</v>
      </c>
      <c r="F11" s="1">
        <v>53275</v>
      </c>
      <c r="G11" s="22">
        <f t="shared" si="1"/>
        <v>0.83566400750821213</v>
      </c>
      <c r="H11" s="1">
        <v>6393</v>
      </c>
      <c r="I11" s="1">
        <v>8735</v>
      </c>
      <c r="J11" s="22">
        <f t="shared" si="2"/>
        <v>0.73188322839152831</v>
      </c>
      <c r="K11" s="1">
        <v>119102</v>
      </c>
      <c r="L11" s="1">
        <v>123980</v>
      </c>
      <c r="M11" s="22">
        <f t="shared" si="3"/>
        <v>0.96065494434586218</v>
      </c>
      <c r="N11" s="5"/>
    </row>
    <row r="12" spans="1:14" ht="13.35" customHeight="1" x14ac:dyDescent="0.25">
      <c r="A12" s="13" t="s">
        <v>7</v>
      </c>
      <c r="B12" s="1">
        <v>154198</v>
      </c>
      <c r="C12" s="1">
        <v>163725</v>
      </c>
      <c r="D12" s="22">
        <f t="shared" si="0"/>
        <v>0.94181096350587878</v>
      </c>
      <c r="E12" s="1">
        <v>25692</v>
      </c>
      <c r="F12" s="1">
        <v>31120</v>
      </c>
      <c r="G12" s="22">
        <f t="shared" si="1"/>
        <v>0.82557840616966582</v>
      </c>
      <c r="H12" s="1">
        <v>12338</v>
      </c>
      <c r="I12" s="1">
        <v>12959.999999999996</v>
      </c>
      <c r="J12" s="22">
        <f t="shared" si="2"/>
        <v>0.95200617283950639</v>
      </c>
      <c r="K12" s="1">
        <v>116168</v>
      </c>
      <c r="L12" s="1">
        <v>119645</v>
      </c>
      <c r="M12" s="22">
        <f t="shared" si="3"/>
        <v>0.97093902795770826</v>
      </c>
      <c r="N12" s="5"/>
    </row>
    <row r="13" spans="1:14" ht="13.35" customHeight="1" x14ac:dyDescent="0.25">
      <c r="A13" s="13" t="s">
        <v>8</v>
      </c>
      <c r="B13" s="1">
        <v>110410</v>
      </c>
      <c r="C13" s="1">
        <v>121310.00000000001</v>
      </c>
      <c r="D13" s="22">
        <f t="shared" si="0"/>
        <v>0.91014755584865215</v>
      </c>
      <c r="E13" s="1">
        <v>39803</v>
      </c>
      <c r="F13" s="1">
        <v>46430.000000000015</v>
      </c>
      <c r="G13" s="22">
        <f t="shared" si="1"/>
        <v>0.85726900710747334</v>
      </c>
      <c r="H13" s="1">
        <v>2940</v>
      </c>
      <c r="I13" s="1">
        <v>3175</v>
      </c>
      <c r="J13" s="22">
        <f t="shared" si="2"/>
        <v>0.92598425196850398</v>
      </c>
      <c r="K13" s="1">
        <v>67667</v>
      </c>
      <c r="L13" s="1">
        <v>71705</v>
      </c>
      <c r="M13" s="22">
        <f t="shared" si="3"/>
        <v>0.94368593542988632</v>
      </c>
      <c r="N13" s="5"/>
    </row>
    <row r="14" spans="1:14" ht="13.35" customHeight="1" x14ac:dyDescent="0.25">
      <c r="A14" s="13" t="s">
        <v>39</v>
      </c>
      <c r="B14" s="1">
        <v>178777</v>
      </c>
      <c r="C14" s="1">
        <v>194905.00000000006</v>
      </c>
      <c r="D14" s="22">
        <f t="shared" si="0"/>
        <v>0.91725199456145279</v>
      </c>
      <c r="E14" s="1">
        <v>34533</v>
      </c>
      <c r="F14" s="1">
        <v>43075.000000000007</v>
      </c>
      <c r="G14" s="22">
        <f t="shared" si="1"/>
        <v>0.80169471851421925</v>
      </c>
      <c r="H14" s="1">
        <v>6000</v>
      </c>
      <c r="I14" s="1">
        <v>6820.0000000000009</v>
      </c>
      <c r="J14" s="22">
        <f t="shared" si="2"/>
        <v>0.87976539589442804</v>
      </c>
      <c r="K14" s="1">
        <v>138244</v>
      </c>
      <c r="L14" s="1">
        <v>145010.00000000006</v>
      </c>
      <c r="M14" s="22">
        <f t="shared" si="3"/>
        <v>0.9533411488862833</v>
      </c>
      <c r="N14" s="5"/>
    </row>
    <row r="15" spans="1:14" ht="13.35" customHeight="1" x14ac:dyDescent="0.25">
      <c r="A15" s="13" t="s">
        <v>9</v>
      </c>
      <c r="B15" s="1">
        <v>157025</v>
      </c>
      <c r="C15" s="1">
        <v>168670.00000000003</v>
      </c>
      <c r="D15" s="22">
        <f t="shared" si="0"/>
        <v>0.93095986245331108</v>
      </c>
      <c r="E15" s="1">
        <v>16189</v>
      </c>
      <c r="F15" s="1">
        <v>19524.999999999993</v>
      </c>
      <c r="G15" s="22">
        <f t="shared" si="1"/>
        <v>0.82914212548015398</v>
      </c>
      <c r="H15" s="1">
        <v>2979</v>
      </c>
      <c r="I15" s="1">
        <v>4019.9999999999995</v>
      </c>
      <c r="J15" s="22">
        <f t="shared" si="2"/>
        <v>0.74104477611940311</v>
      </c>
      <c r="K15" s="1">
        <v>137857</v>
      </c>
      <c r="L15" s="1">
        <v>145125.00000000003</v>
      </c>
      <c r="M15" s="22">
        <f t="shared" si="3"/>
        <v>0.94991903531438393</v>
      </c>
      <c r="N15" s="5"/>
    </row>
    <row r="16" spans="1:14" ht="13.35" customHeight="1" x14ac:dyDescent="0.25">
      <c r="A16" s="13" t="s">
        <v>10</v>
      </c>
      <c r="B16" s="1">
        <v>193623</v>
      </c>
      <c r="C16" s="1">
        <v>206724.99999999994</v>
      </c>
      <c r="D16" s="22">
        <f t="shared" si="0"/>
        <v>0.93662111500786094</v>
      </c>
      <c r="E16" s="1">
        <v>67558</v>
      </c>
      <c r="F16" s="1">
        <v>74930</v>
      </c>
      <c r="G16" s="22">
        <f t="shared" si="1"/>
        <v>0.9016148405178166</v>
      </c>
      <c r="H16" s="1">
        <v>4189</v>
      </c>
      <c r="I16" s="1">
        <v>4770.0000000000009</v>
      </c>
      <c r="J16" s="22">
        <f t="shared" si="2"/>
        <v>0.87819706498951766</v>
      </c>
      <c r="K16" s="1">
        <v>121876</v>
      </c>
      <c r="L16" s="1">
        <v>127024.99999999996</v>
      </c>
      <c r="M16" s="22">
        <f t="shared" si="3"/>
        <v>0.959464672308601</v>
      </c>
      <c r="N16" s="5"/>
    </row>
    <row r="17" spans="1:17" ht="13.35" customHeight="1" x14ac:dyDescent="0.25">
      <c r="A17" s="13" t="s">
        <v>11</v>
      </c>
      <c r="B17" s="1">
        <v>61191</v>
      </c>
      <c r="C17" s="1">
        <v>63612.500000000015</v>
      </c>
      <c r="D17" s="22">
        <f t="shared" si="0"/>
        <v>0.96193358223619552</v>
      </c>
      <c r="E17" s="1">
        <v>5091</v>
      </c>
      <c r="F17" s="1">
        <v>6324.9999999999991</v>
      </c>
      <c r="G17" s="22">
        <f t="shared" si="1"/>
        <v>0.80490118577075109</v>
      </c>
      <c r="H17" s="1">
        <v>1594</v>
      </c>
      <c r="I17" s="1">
        <v>1277.5</v>
      </c>
      <c r="J17" s="22">
        <f t="shared" si="2"/>
        <v>1.2477495107632095</v>
      </c>
      <c r="K17" s="1">
        <v>54506</v>
      </c>
      <c r="L17" s="1">
        <v>56010.000000000015</v>
      </c>
      <c r="M17" s="22">
        <f t="shared" si="3"/>
        <v>0.97314765220496313</v>
      </c>
      <c r="N17" s="5"/>
    </row>
    <row r="18" spans="1:17" ht="13.35" customHeight="1" x14ac:dyDescent="0.25">
      <c r="A18" s="13" t="s">
        <v>12</v>
      </c>
      <c r="B18" s="1">
        <v>341151</v>
      </c>
      <c r="C18" s="1">
        <v>366445.00000000012</v>
      </c>
      <c r="D18" s="22">
        <f t="shared" si="0"/>
        <v>0.93097463466550201</v>
      </c>
      <c r="E18" s="1">
        <v>34631</v>
      </c>
      <c r="F18" s="1">
        <v>41465.000000000007</v>
      </c>
      <c r="G18" s="22">
        <f t="shared" si="1"/>
        <v>0.83518630170022901</v>
      </c>
      <c r="H18" s="1">
        <v>9285</v>
      </c>
      <c r="I18" s="1">
        <v>9265</v>
      </c>
      <c r="J18" s="22">
        <f t="shared" si="2"/>
        <v>1.0021586616297895</v>
      </c>
      <c r="K18" s="1">
        <v>297235</v>
      </c>
      <c r="L18" s="1">
        <v>315715.00000000012</v>
      </c>
      <c r="M18" s="22">
        <f t="shared" si="3"/>
        <v>0.9414661957778373</v>
      </c>
      <c r="N18" s="5"/>
    </row>
    <row r="19" spans="1:17" ht="13.35" customHeight="1" x14ac:dyDescent="0.25">
      <c r="A19" s="13" t="s">
        <v>43</v>
      </c>
      <c r="B19" s="1">
        <v>49477</v>
      </c>
      <c r="C19" s="1">
        <v>53480</v>
      </c>
      <c r="D19" s="22">
        <f t="shared" si="0"/>
        <v>0.92514958863126406</v>
      </c>
      <c r="E19" s="1">
        <v>24894</v>
      </c>
      <c r="F19" s="1">
        <v>29660</v>
      </c>
      <c r="G19" s="22">
        <f t="shared" si="1"/>
        <v>0.83931220498988535</v>
      </c>
      <c r="H19" s="1">
        <v>1287</v>
      </c>
      <c r="I19" s="1">
        <v>1247.4999999999998</v>
      </c>
      <c r="J19" s="22">
        <f t="shared" si="2"/>
        <v>1.0316633266533068</v>
      </c>
      <c r="K19" s="1">
        <v>23296</v>
      </c>
      <c r="L19" s="1">
        <v>22572.499999999996</v>
      </c>
      <c r="M19" s="22">
        <f t="shared" si="3"/>
        <v>1.0320522759995572</v>
      </c>
      <c r="N19" s="5"/>
    </row>
    <row r="20" spans="1:17" ht="13.35" customHeight="1" x14ac:dyDescent="0.25">
      <c r="A20" s="13" t="s">
        <v>13</v>
      </c>
      <c r="B20" s="1">
        <v>122800</v>
      </c>
      <c r="C20" s="1">
        <v>129662.5</v>
      </c>
      <c r="D20" s="22">
        <f t="shared" si="0"/>
        <v>0.94707413477296831</v>
      </c>
      <c r="E20" s="1">
        <v>22536</v>
      </c>
      <c r="F20" s="1">
        <v>28110.000000000004</v>
      </c>
      <c r="G20" s="22">
        <f t="shared" si="1"/>
        <v>0.80170757737459963</v>
      </c>
      <c r="H20" s="1">
        <v>1823</v>
      </c>
      <c r="I20" s="1">
        <v>1997.5</v>
      </c>
      <c r="J20" s="22">
        <f t="shared" si="2"/>
        <v>0.91264080100125156</v>
      </c>
      <c r="K20" s="1">
        <v>98441</v>
      </c>
      <c r="L20" s="1">
        <v>99555</v>
      </c>
      <c r="M20" s="22">
        <f t="shared" si="3"/>
        <v>0.9888102054140927</v>
      </c>
      <c r="N20" s="5"/>
    </row>
    <row r="21" spans="1:17" ht="13.35" customHeight="1" x14ac:dyDescent="0.25">
      <c r="A21" s="13" t="s">
        <v>14</v>
      </c>
      <c r="B21" s="1">
        <v>435508</v>
      </c>
      <c r="C21" s="1">
        <v>470260.00000000012</v>
      </c>
      <c r="D21" s="22">
        <f t="shared" si="0"/>
        <v>0.92610045506740923</v>
      </c>
      <c r="E21" s="1">
        <v>95491</v>
      </c>
      <c r="F21" s="1">
        <v>114684.99999999997</v>
      </c>
      <c r="G21" s="22">
        <f t="shared" si="1"/>
        <v>0.83263722369969939</v>
      </c>
      <c r="H21" s="1">
        <v>14705</v>
      </c>
      <c r="I21" s="1">
        <v>14990.000000000002</v>
      </c>
      <c r="J21" s="22">
        <f t="shared" si="2"/>
        <v>0.98098732488325535</v>
      </c>
      <c r="K21" s="1">
        <v>325312</v>
      </c>
      <c r="L21" s="1">
        <v>340585.00000000012</v>
      </c>
      <c r="M21" s="22">
        <f t="shared" si="3"/>
        <v>0.9551565688447814</v>
      </c>
      <c r="N21" s="5"/>
    </row>
    <row r="22" spans="1:17" ht="13.35" customHeight="1" x14ac:dyDescent="0.25">
      <c r="A22" s="13" t="s">
        <v>15</v>
      </c>
      <c r="B22" s="1">
        <v>49052</v>
      </c>
      <c r="C22" s="1">
        <v>51489.999999999985</v>
      </c>
      <c r="D22" s="22">
        <f t="shared" si="0"/>
        <v>0.95265100019421278</v>
      </c>
      <c r="E22" s="1">
        <v>8880</v>
      </c>
      <c r="F22" s="1">
        <v>9859.9999999999964</v>
      </c>
      <c r="G22" s="22">
        <f t="shared" si="1"/>
        <v>0.90060851926977725</v>
      </c>
      <c r="H22" s="1">
        <v>1127</v>
      </c>
      <c r="I22" s="1">
        <v>1205</v>
      </c>
      <c r="J22" s="22">
        <f t="shared" si="2"/>
        <v>0.93526970954356847</v>
      </c>
      <c r="K22" s="1">
        <v>39045</v>
      </c>
      <c r="L22" s="1">
        <v>40424.999999999993</v>
      </c>
      <c r="M22" s="22">
        <f t="shared" si="3"/>
        <v>0.9658627087198518</v>
      </c>
      <c r="N22" s="5"/>
    </row>
    <row r="23" spans="1:17" ht="13.35" customHeight="1" x14ac:dyDescent="0.25">
      <c r="A23" s="13" t="s">
        <v>44</v>
      </c>
      <c r="B23" s="1">
        <v>635846</v>
      </c>
      <c r="C23" s="1">
        <v>659314.99999999988</v>
      </c>
      <c r="D23" s="22">
        <f t="shared" si="0"/>
        <v>0.96440396472096057</v>
      </c>
      <c r="E23" s="1">
        <v>55846</v>
      </c>
      <c r="F23" s="1">
        <v>69769.999999999985</v>
      </c>
      <c r="G23" s="22">
        <f t="shared" si="1"/>
        <v>0.80042998423391154</v>
      </c>
      <c r="H23" s="1">
        <v>47188</v>
      </c>
      <c r="I23" s="1">
        <v>49730.000000000007</v>
      </c>
      <c r="J23" s="22">
        <f t="shared" si="2"/>
        <v>0.94888397345666586</v>
      </c>
      <c r="K23" s="1">
        <v>532812</v>
      </c>
      <c r="L23" s="1">
        <v>539814.99999999988</v>
      </c>
      <c r="M23" s="22">
        <f t="shared" si="3"/>
        <v>0.98702703704046779</v>
      </c>
      <c r="N23" s="5"/>
    </row>
    <row r="24" spans="1:17" ht="13.35" customHeight="1" x14ac:dyDescent="0.25">
      <c r="A24" s="13" t="s">
        <v>16</v>
      </c>
      <c r="B24" s="1">
        <v>32646</v>
      </c>
      <c r="C24" s="1">
        <v>32965</v>
      </c>
      <c r="D24" s="22">
        <f t="shared" si="0"/>
        <v>0.99032306992264518</v>
      </c>
      <c r="E24" s="1">
        <v>3886</v>
      </c>
      <c r="F24" s="1">
        <v>4320</v>
      </c>
      <c r="G24" s="22">
        <f t="shared" si="1"/>
        <v>0.89953703703703702</v>
      </c>
      <c r="H24" s="1">
        <v>449</v>
      </c>
      <c r="I24" s="1">
        <v>380</v>
      </c>
      <c r="J24" s="22">
        <f t="shared" si="2"/>
        <v>1.1815789473684211</v>
      </c>
      <c r="K24" s="1">
        <v>28311</v>
      </c>
      <c r="L24" s="1">
        <v>28265</v>
      </c>
      <c r="M24" s="22">
        <f t="shared" si="3"/>
        <v>1.0016274544489652</v>
      </c>
      <c r="N24" s="5"/>
    </row>
    <row r="25" spans="1:17" ht="13.35" customHeight="1" x14ac:dyDescent="0.25">
      <c r="A25" s="13" t="s">
        <v>17</v>
      </c>
      <c r="B25" s="1">
        <v>66248</v>
      </c>
      <c r="C25" s="1">
        <v>70400</v>
      </c>
      <c r="D25" s="22">
        <f t="shared" si="0"/>
        <v>0.94102272727272729</v>
      </c>
      <c r="E25" s="1">
        <v>17694</v>
      </c>
      <c r="F25" s="1">
        <v>20750.000000000007</v>
      </c>
      <c r="G25" s="22">
        <f t="shared" si="1"/>
        <v>0.8527228915662648</v>
      </c>
      <c r="H25" s="1">
        <v>1942</v>
      </c>
      <c r="I25" s="1">
        <v>2264.9999999999995</v>
      </c>
      <c r="J25" s="22">
        <f t="shared" si="2"/>
        <v>0.85739514348785895</v>
      </c>
      <c r="K25" s="1">
        <v>46612</v>
      </c>
      <c r="L25" s="1">
        <v>47385</v>
      </c>
      <c r="M25" s="22">
        <f t="shared" si="3"/>
        <v>0.98368682072385771</v>
      </c>
      <c r="N25" s="5"/>
    </row>
    <row r="26" spans="1:17" ht="13.35" customHeight="1" x14ac:dyDescent="0.25">
      <c r="A26" s="19" t="s">
        <v>18</v>
      </c>
      <c r="B26" s="20">
        <f>E26+H26+K26</f>
        <v>5003057</v>
      </c>
      <c r="C26" s="20">
        <f t="shared" ref="C26" si="4">F26+I26+L26</f>
        <v>5301410</v>
      </c>
      <c r="D26" s="21">
        <f t="shared" si="0"/>
        <v>0.94372195321621988</v>
      </c>
      <c r="E26" s="20">
        <f>SUM(E6:E25)</f>
        <v>767087</v>
      </c>
      <c r="F26" s="20">
        <f>SUM(F6:F25)</f>
        <v>914600</v>
      </c>
      <c r="G26" s="21">
        <f t="shared" si="1"/>
        <v>0.83871309862234855</v>
      </c>
      <c r="H26" s="20">
        <f>SUM(H6:H25)</f>
        <v>365253</v>
      </c>
      <c r="I26" s="20">
        <f>SUM(I6:I25)</f>
        <v>371562.49999999994</v>
      </c>
      <c r="J26" s="21">
        <f t="shared" si="2"/>
        <v>0.98301900756938621</v>
      </c>
      <c r="K26" s="20">
        <f>SUM(K6:K25)</f>
        <v>3870717</v>
      </c>
      <c r="L26" s="20">
        <f>SUM(L6:L25)</f>
        <v>4015247.5</v>
      </c>
      <c r="M26" s="21">
        <f t="shared" si="3"/>
        <v>0.96400458502246744</v>
      </c>
      <c r="N26" s="5"/>
    </row>
    <row r="28" spans="1:17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5">
      <c r="A29" s="3" t="s">
        <v>49</v>
      </c>
    </row>
    <row r="32" spans="1:17" x14ac:dyDescent="0.25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G36" sqref="G36"/>
    </sheetView>
  </sheetViews>
  <sheetFormatPr defaultColWidth="9.21875" defaultRowHeight="11.4" x14ac:dyDescent="0.25"/>
  <cols>
    <col min="1" max="1" width="27.5546875" style="3" customWidth="1"/>
    <col min="2" max="10" width="9.44140625" style="3" customWidth="1"/>
    <col min="11" max="16384" width="9.21875" style="3"/>
  </cols>
  <sheetData>
    <row r="1" spans="1:10" ht="13.8" x14ac:dyDescent="0.25">
      <c r="A1" s="24" t="str">
        <f>SUBSTITUTE(Ethnicity!A1,"Ethnicity","Gender")</f>
        <v>Access to Primary Care by Prioritised Gender (April 2024)</v>
      </c>
      <c r="B1" s="2"/>
      <c r="C1" s="2"/>
      <c r="D1" s="2"/>
      <c r="E1" s="2"/>
      <c r="F1" s="2"/>
      <c r="G1" s="2"/>
      <c r="H1" s="2"/>
      <c r="I1" s="2"/>
      <c r="J1" s="2"/>
    </row>
    <row r="2" spans="1:10" ht="12" x14ac:dyDescent="0.25">
      <c r="A2" s="12" t="s">
        <v>36</v>
      </c>
      <c r="B2" s="4"/>
      <c r="C2" s="4"/>
      <c r="D2" s="4"/>
      <c r="E2" s="4"/>
      <c r="F2" s="4"/>
      <c r="G2" s="4"/>
      <c r="H2" s="4"/>
      <c r="I2" s="4"/>
      <c r="J2" s="4"/>
    </row>
    <row r="3" spans="1:10" ht="12" x14ac:dyDescent="0.25">
      <c r="B3" s="2"/>
      <c r="C3" s="2"/>
      <c r="D3" s="2"/>
      <c r="E3" s="2"/>
      <c r="F3" s="2"/>
      <c r="G3" s="2"/>
      <c r="H3" s="2"/>
      <c r="I3" s="2"/>
      <c r="J3" s="2"/>
    </row>
    <row r="4" spans="1:10" ht="13.35" customHeight="1" x14ac:dyDescent="0.25">
      <c r="B4" s="14" t="s">
        <v>0</v>
      </c>
      <c r="C4" s="15"/>
      <c r="D4" s="15"/>
      <c r="E4" s="14" t="s">
        <v>20</v>
      </c>
      <c r="F4" s="15"/>
      <c r="G4" s="15"/>
      <c r="H4" s="14" t="s">
        <v>21</v>
      </c>
      <c r="I4" s="15"/>
      <c r="J4" s="15"/>
    </row>
    <row r="5" spans="1:10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</row>
    <row r="6" spans="1:10" ht="13.35" customHeight="1" x14ac:dyDescent="0.25">
      <c r="A6" s="13" t="s">
        <v>3</v>
      </c>
      <c r="B6" s="1">
        <v>478505</v>
      </c>
      <c r="C6" s="1">
        <v>499635</v>
      </c>
      <c r="D6" s="22">
        <f>IF(B6=0,"",B6/C6)</f>
        <v>0.95770912766319416</v>
      </c>
      <c r="E6" s="25">
        <v>244864</v>
      </c>
      <c r="F6" s="25">
        <v>249694.99999999994</v>
      </c>
      <c r="G6" s="22">
        <f>IF(E6=0,"",E6/F6)</f>
        <v>0.98065239592302633</v>
      </c>
      <c r="H6" s="25">
        <v>233641</v>
      </c>
      <c r="I6" s="25">
        <v>249940.00000000003</v>
      </c>
      <c r="J6" s="22">
        <f>IF(H6=0,"",H6/I6)</f>
        <v>0.93478834920380882</v>
      </c>
    </row>
    <row r="7" spans="1:10" ht="13.35" customHeight="1" x14ac:dyDescent="0.25">
      <c r="A7" s="13" t="s">
        <v>4</v>
      </c>
      <c r="B7" s="1">
        <v>261081</v>
      </c>
      <c r="C7" s="1">
        <v>283944.99999999994</v>
      </c>
      <c r="D7" s="22">
        <f t="shared" ref="D7:D26" si="0">IF(B7=0,"",B7/C7)</f>
        <v>0.91947736357393173</v>
      </c>
      <c r="E7" s="25">
        <v>135546</v>
      </c>
      <c r="F7" s="25">
        <v>143584.99999999994</v>
      </c>
      <c r="G7" s="22">
        <f t="shared" ref="G7:G26" si="1">IF(E7=0,"",E7/F7)</f>
        <v>0.94401225754779439</v>
      </c>
      <c r="H7" s="25">
        <v>125535</v>
      </c>
      <c r="I7" s="25">
        <v>140360</v>
      </c>
      <c r="J7" s="22">
        <f t="shared" ref="J7:J26" si="2">IF(H7=0,"",H7/I7)</f>
        <v>0.89437874038187515</v>
      </c>
    </row>
    <row r="8" spans="1:10" ht="13.35" customHeight="1" x14ac:dyDescent="0.25">
      <c r="A8" s="13" t="s">
        <v>5</v>
      </c>
      <c r="B8" s="1">
        <v>593806</v>
      </c>
      <c r="C8" s="1">
        <v>612154.99999999988</v>
      </c>
      <c r="D8" s="22">
        <f t="shared" si="0"/>
        <v>0.97002556542052276</v>
      </c>
      <c r="E8" s="25">
        <v>303757</v>
      </c>
      <c r="F8" s="25">
        <v>305689.99999999994</v>
      </c>
      <c r="G8" s="22">
        <f t="shared" si="1"/>
        <v>0.9936766004776082</v>
      </c>
      <c r="H8" s="25">
        <v>290049</v>
      </c>
      <c r="I8" s="25">
        <v>306464.99999999994</v>
      </c>
      <c r="J8" s="22">
        <f t="shared" si="2"/>
        <v>0.94643433997356974</v>
      </c>
    </row>
    <row r="9" spans="1:10" ht="13.35" customHeight="1" x14ac:dyDescent="0.25">
      <c r="A9" s="13" t="s">
        <v>38</v>
      </c>
      <c r="B9" s="1">
        <v>307810</v>
      </c>
      <c r="C9" s="1">
        <v>329540.00000000006</v>
      </c>
      <c r="D9" s="22">
        <f t="shared" si="0"/>
        <v>0.93405959822783258</v>
      </c>
      <c r="E9" s="25">
        <v>160681</v>
      </c>
      <c r="F9" s="25">
        <v>169565.00000000006</v>
      </c>
      <c r="G9" s="22">
        <f t="shared" si="1"/>
        <v>0.94760711231681038</v>
      </c>
      <c r="H9" s="25">
        <v>147129</v>
      </c>
      <c r="I9" s="25">
        <v>159975</v>
      </c>
      <c r="J9" s="22">
        <f t="shared" si="2"/>
        <v>0.91969995311767461</v>
      </c>
    </row>
    <row r="10" spans="1:10" ht="13.35" customHeight="1" x14ac:dyDescent="0.25">
      <c r="A10" s="13" t="s">
        <v>6</v>
      </c>
      <c r="B10" s="1">
        <v>603888</v>
      </c>
      <c r="C10" s="1">
        <v>637180</v>
      </c>
      <c r="D10" s="22">
        <f t="shared" si="0"/>
        <v>0.94775102796697952</v>
      </c>
      <c r="E10" s="25">
        <v>306135</v>
      </c>
      <c r="F10" s="25">
        <v>318520.00000000012</v>
      </c>
      <c r="G10" s="22">
        <f t="shared" si="1"/>
        <v>0.96111704131608655</v>
      </c>
      <c r="H10" s="25">
        <v>297753</v>
      </c>
      <c r="I10" s="25">
        <v>318659.99999999988</v>
      </c>
      <c r="J10" s="22">
        <f t="shared" si="2"/>
        <v>0.93439088683863714</v>
      </c>
    </row>
    <row r="11" spans="1:10" ht="13.35" customHeight="1" x14ac:dyDescent="0.25">
      <c r="A11" s="13" t="s">
        <v>42</v>
      </c>
      <c r="B11" s="1">
        <v>170015</v>
      </c>
      <c r="C11" s="1">
        <v>185989.99999999997</v>
      </c>
      <c r="D11" s="22">
        <f t="shared" si="0"/>
        <v>0.91410828539168787</v>
      </c>
      <c r="E11" s="25">
        <v>88830</v>
      </c>
      <c r="F11" s="25">
        <v>93489.999999999956</v>
      </c>
      <c r="G11" s="22">
        <f t="shared" si="1"/>
        <v>0.95015509680179744</v>
      </c>
      <c r="H11" s="25">
        <v>81185</v>
      </c>
      <c r="I11" s="25">
        <v>92500.000000000015</v>
      </c>
      <c r="J11" s="22">
        <f t="shared" si="2"/>
        <v>0.8776756756756755</v>
      </c>
    </row>
    <row r="12" spans="1:10" ht="13.35" customHeight="1" x14ac:dyDescent="0.25">
      <c r="A12" s="13" t="s">
        <v>7</v>
      </c>
      <c r="B12" s="1">
        <v>154198</v>
      </c>
      <c r="C12" s="1">
        <v>163724.99999999997</v>
      </c>
      <c r="D12" s="22">
        <f t="shared" si="0"/>
        <v>0.9418109635058789</v>
      </c>
      <c r="E12" s="25">
        <v>78959</v>
      </c>
      <c r="F12" s="25">
        <v>81864.999999999985</v>
      </c>
      <c r="G12" s="22">
        <f t="shared" si="1"/>
        <v>0.96450253466072211</v>
      </c>
      <c r="H12" s="25">
        <v>75239</v>
      </c>
      <c r="I12" s="25">
        <v>81859.999999999985</v>
      </c>
      <c r="J12" s="22">
        <f t="shared" si="2"/>
        <v>0.919118006352309</v>
      </c>
    </row>
    <row r="13" spans="1:10" ht="13.35" customHeight="1" x14ac:dyDescent="0.25">
      <c r="A13" s="13" t="s">
        <v>8</v>
      </c>
      <c r="B13" s="1">
        <v>110410</v>
      </c>
      <c r="C13" s="1">
        <v>121310.00000000004</v>
      </c>
      <c r="D13" s="22">
        <f t="shared" si="0"/>
        <v>0.91014755584865192</v>
      </c>
      <c r="E13" s="25">
        <v>56982</v>
      </c>
      <c r="F13" s="25">
        <v>60695.000000000022</v>
      </c>
      <c r="G13" s="22">
        <f t="shared" si="1"/>
        <v>0.93882527391053594</v>
      </c>
      <c r="H13" s="25">
        <v>53428</v>
      </c>
      <c r="I13" s="25">
        <v>60615.000000000022</v>
      </c>
      <c r="J13" s="22">
        <f t="shared" si="2"/>
        <v>0.88143198878165441</v>
      </c>
    </row>
    <row r="14" spans="1:10" ht="13.35" customHeight="1" x14ac:dyDescent="0.25">
      <c r="A14" s="13" t="s">
        <v>39</v>
      </c>
      <c r="B14" s="1">
        <v>178777</v>
      </c>
      <c r="C14" s="1">
        <v>194905</v>
      </c>
      <c r="D14" s="22">
        <f t="shared" si="0"/>
        <v>0.91725199456145301</v>
      </c>
      <c r="E14" s="25">
        <v>93267</v>
      </c>
      <c r="F14" s="25">
        <v>99590</v>
      </c>
      <c r="G14" s="22">
        <f t="shared" si="1"/>
        <v>0.93650968972788429</v>
      </c>
      <c r="H14" s="25">
        <v>85510</v>
      </c>
      <c r="I14" s="25">
        <v>95315.000000000015</v>
      </c>
      <c r="J14" s="22">
        <f t="shared" si="2"/>
        <v>0.89713056706709315</v>
      </c>
    </row>
    <row r="15" spans="1:10" ht="13.35" customHeight="1" x14ac:dyDescent="0.25">
      <c r="A15" s="13" t="s">
        <v>9</v>
      </c>
      <c r="B15" s="1">
        <v>157025</v>
      </c>
      <c r="C15" s="1">
        <v>168670</v>
      </c>
      <c r="D15" s="22">
        <f t="shared" si="0"/>
        <v>0.93095986245331119</v>
      </c>
      <c r="E15" s="25">
        <v>80456</v>
      </c>
      <c r="F15" s="25">
        <v>83540</v>
      </c>
      <c r="G15" s="22">
        <f t="shared" si="1"/>
        <v>0.96308355278908309</v>
      </c>
      <c r="H15" s="25">
        <v>76569</v>
      </c>
      <c r="I15" s="25">
        <v>85129.999999999985</v>
      </c>
      <c r="J15" s="22">
        <f t="shared" si="2"/>
        <v>0.89943615646658071</v>
      </c>
    </row>
    <row r="16" spans="1:10" ht="13.35" customHeight="1" x14ac:dyDescent="0.25">
      <c r="A16" s="13" t="s">
        <v>10</v>
      </c>
      <c r="B16" s="1">
        <v>193623</v>
      </c>
      <c r="C16" s="1">
        <v>206725</v>
      </c>
      <c r="D16" s="22">
        <f t="shared" si="0"/>
        <v>0.93662111500786072</v>
      </c>
      <c r="E16" s="25">
        <v>99059</v>
      </c>
      <c r="F16" s="25">
        <v>103580</v>
      </c>
      <c r="G16" s="22">
        <f t="shared" si="1"/>
        <v>0.9563525777177061</v>
      </c>
      <c r="H16" s="25">
        <v>94564</v>
      </c>
      <c r="I16" s="25">
        <v>103144.99999999999</v>
      </c>
      <c r="J16" s="22">
        <f t="shared" si="2"/>
        <v>0.9168064375393864</v>
      </c>
    </row>
    <row r="17" spans="1:13" ht="13.35" customHeight="1" x14ac:dyDescent="0.25">
      <c r="A17" s="13" t="s">
        <v>11</v>
      </c>
      <c r="B17" s="1">
        <v>61191</v>
      </c>
      <c r="C17" s="1">
        <v>63612.5</v>
      </c>
      <c r="D17" s="22">
        <f t="shared" si="0"/>
        <v>0.96193358223619574</v>
      </c>
      <c r="E17" s="25">
        <v>30796</v>
      </c>
      <c r="F17" s="25">
        <v>31312.5</v>
      </c>
      <c r="G17" s="22">
        <f t="shared" si="1"/>
        <v>0.98350499001996006</v>
      </c>
      <c r="H17" s="25">
        <v>30395</v>
      </c>
      <c r="I17" s="25">
        <v>32300.000000000004</v>
      </c>
      <c r="J17" s="22">
        <f t="shared" si="2"/>
        <v>0.94102167182662533</v>
      </c>
    </row>
    <row r="18" spans="1:13" ht="13.35" customHeight="1" x14ac:dyDescent="0.25">
      <c r="A18" s="13" t="s">
        <v>12</v>
      </c>
      <c r="B18" s="1">
        <v>341151</v>
      </c>
      <c r="C18" s="1">
        <v>366445.00000000017</v>
      </c>
      <c r="D18" s="22">
        <f t="shared" si="0"/>
        <v>0.9309746346655019</v>
      </c>
      <c r="E18" s="25">
        <v>174452</v>
      </c>
      <c r="F18" s="25">
        <v>183705.00000000009</v>
      </c>
      <c r="G18" s="22">
        <f t="shared" si="1"/>
        <v>0.94963120219917763</v>
      </c>
      <c r="H18" s="25">
        <v>166699</v>
      </c>
      <c r="I18" s="25">
        <v>182740.00000000009</v>
      </c>
      <c r="J18" s="22">
        <f t="shared" si="2"/>
        <v>0.91221954689723062</v>
      </c>
    </row>
    <row r="19" spans="1:13" ht="13.35" customHeight="1" x14ac:dyDescent="0.25">
      <c r="A19" s="13" t="s">
        <v>43</v>
      </c>
      <c r="B19" s="1">
        <v>49477</v>
      </c>
      <c r="C19" s="1">
        <v>53480.000000000015</v>
      </c>
      <c r="D19" s="22">
        <f t="shared" si="0"/>
        <v>0.92514958863126373</v>
      </c>
      <c r="E19" s="25">
        <v>25306</v>
      </c>
      <c r="F19" s="25">
        <v>26772.500000000004</v>
      </c>
      <c r="G19" s="22">
        <f t="shared" si="1"/>
        <v>0.94522364366420752</v>
      </c>
      <c r="H19" s="25">
        <v>24171</v>
      </c>
      <c r="I19" s="25">
        <v>26707.500000000007</v>
      </c>
      <c r="J19" s="22">
        <f t="shared" si="2"/>
        <v>0.90502667789946623</v>
      </c>
    </row>
    <row r="20" spans="1:13" ht="13.35" customHeight="1" x14ac:dyDescent="0.25">
      <c r="A20" s="13" t="s">
        <v>13</v>
      </c>
      <c r="B20" s="1">
        <v>122800</v>
      </c>
      <c r="C20" s="1">
        <v>129662.49999999999</v>
      </c>
      <c r="D20" s="22">
        <f t="shared" si="0"/>
        <v>0.94707413477296842</v>
      </c>
      <c r="E20" s="25">
        <v>63130</v>
      </c>
      <c r="F20" s="25">
        <v>64712.499999999985</v>
      </c>
      <c r="G20" s="22">
        <f t="shared" si="1"/>
        <v>0.97554568282789278</v>
      </c>
      <c r="H20" s="25">
        <v>59670</v>
      </c>
      <c r="I20" s="25">
        <v>64950</v>
      </c>
      <c r="J20" s="22">
        <f t="shared" si="2"/>
        <v>0.91870669745958433</v>
      </c>
    </row>
    <row r="21" spans="1:13" ht="13.35" customHeight="1" x14ac:dyDescent="0.25">
      <c r="A21" s="13" t="s">
        <v>14</v>
      </c>
      <c r="B21" s="1">
        <v>435508</v>
      </c>
      <c r="C21" s="1">
        <v>470260.00000000017</v>
      </c>
      <c r="D21" s="22">
        <f t="shared" si="0"/>
        <v>0.92610045506740912</v>
      </c>
      <c r="E21" s="25">
        <v>223312</v>
      </c>
      <c r="F21" s="25">
        <v>235710.00000000012</v>
      </c>
      <c r="G21" s="22">
        <f t="shared" si="1"/>
        <v>0.94740146790547664</v>
      </c>
      <c r="H21" s="25">
        <v>212196</v>
      </c>
      <c r="I21" s="25">
        <v>234550.00000000006</v>
      </c>
      <c r="J21" s="22">
        <f t="shared" si="2"/>
        <v>0.90469409507567655</v>
      </c>
    </row>
    <row r="22" spans="1:13" ht="13.35" customHeight="1" x14ac:dyDescent="0.25">
      <c r="A22" s="13" t="s">
        <v>15</v>
      </c>
      <c r="B22" s="1">
        <v>49052</v>
      </c>
      <c r="C22" s="1">
        <v>51490.000000000015</v>
      </c>
      <c r="D22" s="22">
        <f t="shared" si="0"/>
        <v>0.95265100019421223</v>
      </c>
      <c r="E22" s="25">
        <v>25315</v>
      </c>
      <c r="F22" s="25">
        <v>26072.500000000011</v>
      </c>
      <c r="G22" s="22">
        <f t="shared" si="1"/>
        <v>0.9709463994630354</v>
      </c>
      <c r="H22" s="25">
        <v>23737</v>
      </c>
      <c r="I22" s="25">
        <v>25417.5</v>
      </c>
      <c r="J22" s="22">
        <f t="shared" si="2"/>
        <v>0.93388413494639522</v>
      </c>
    </row>
    <row r="23" spans="1:13" ht="13.35" customHeight="1" x14ac:dyDescent="0.25">
      <c r="A23" s="13" t="s">
        <v>44</v>
      </c>
      <c r="B23" s="1">
        <v>635846</v>
      </c>
      <c r="C23" s="1">
        <v>659314.99999999977</v>
      </c>
      <c r="D23" s="22">
        <f t="shared" si="0"/>
        <v>0.96440396472096068</v>
      </c>
      <c r="E23" s="25">
        <v>327648</v>
      </c>
      <c r="F23" s="25">
        <v>332484.99999999994</v>
      </c>
      <c r="G23" s="22">
        <f t="shared" si="1"/>
        <v>0.98545197527708039</v>
      </c>
      <c r="H23" s="25">
        <v>308198</v>
      </c>
      <c r="I23" s="25">
        <v>326829.99999999988</v>
      </c>
      <c r="J23" s="22">
        <f t="shared" si="2"/>
        <v>0.94299176942141205</v>
      </c>
    </row>
    <row r="24" spans="1:13" ht="13.35" customHeight="1" x14ac:dyDescent="0.25">
      <c r="A24" s="13" t="s">
        <v>16</v>
      </c>
      <c r="B24" s="1">
        <v>32646</v>
      </c>
      <c r="C24" s="1">
        <v>32965</v>
      </c>
      <c r="D24" s="22">
        <f t="shared" si="0"/>
        <v>0.99032306992264518</v>
      </c>
      <c r="E24" s="25">
        <v>16110</v>
      </c>
      <c r="F24" s="25">
        <v>16074.999999999998</v>
      </c>
      <c r="G24" s="22">
        <f t="shared" si="1"/>
        <v>1.0021772939346814</v>
      </c>
      <c r="H24" s="25">
        <v>16536</v>
      </c>
      <c r="I24" s="25">
        <v>16890</v>
      </c>
      <c r="J24" s="22">
        <f t="shared" si="2"/>
        <v>0.97904085257548845</v>
      </c>
    </row>
    <row r="25" spans="1:13" ht="13.35" customHeight="1" x14ac:dyDescent="0.25">
      <c r="A25" s="13" t="s">
        <v>17</v>
      </c>
      <c r="B25" s="1">
        <v>66248</v>
      </c>
      <c r="C25" s="1">
        <v>70400</v>
      </c>
      <c r="D25" s="22">
        <f t="shared" si="0"/>
        <v>0.94102272727272729</v>
      </c>
      <c r="E25" s="25">
        <v>34199</v>
      </c>
      <c r="F25" s="25">
        <v>35945</v>
      </c>
      <c r="G25" s="22">
        <f t="shared" si="1"/>
        <v>0.95142578940047295</v>
      </c>
      <c r="H25" s="25">
        <v>32049</v>
      </c>
      <c r="I25" s="25">
        <v>34454.999999999993</v>
      </c>
      <c r="J25" s="22">
        <f t="shared" si="2"/>
        <v>0.93016978667827621</v>
      </c>
    </row>
    <row r="26" spans="1:13" ht="13.35" customHeight="1" x14ac:dyDescent="0.25">
      <c r="A26" s="19" t="s">
        <v>18</v>
      </c>
      <c r="B26" s="20">
        <f>SUM(B6:B25)</f>
        <v>5003057</v>
      </c>
      <c r="C26" s="20">
        <f>SUM(C6:C25)</f>
        <v>5301410</v>
      </c>
      <c r="D26" s="21">
        <f t="shared" si="0"/>
        <v>0.94372195321621988</v>
      </c>
      <c r="E26" s="20">
        <f>SUM(E6:E25)</f>
        <v>2568804</v>
      </c>
      <c r="F26" s="20">
        <f>SUM(F6:F25)</f>
        <v>2662605</v>
      </c>
      <c r="G26" s="21">
        <f t="shared" si="1"/>
        <v>0.96477096677877494</v>
      </c>
      <c r="H26" s="20">
        <f>SUM(H6:H25)</f>
        <v>2434253</v>
      </c>
      <c r="I26" s="20">
        <f>SUM(I6:I25)</f>
        <v>2638805</v>
      </c>
      <c r="J26" s="21">
        <f t="shared" si="2"/>
        <v>0.92248309367308312</v>
      </c>
    </row>
    <row r="28" spans="1:13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5">
      <c r="A29" s="3" t="s">
        <v>49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4 A27:XFD27 D6:D25 G6:G25 J7:J25 B31:XFD31 B29:XFD29 D26 A33:XFD35 B32:XFD32 G26 J26 B30:XFD30 A37:XFD1048576 B36:XFD36 B5:XFD5 B28:XFD28 J6 L6:XFD6 L7:XFD25 L26:XFD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zoomScaleNormal="100" workbookViewId="0">
      <pane xSplit="4" ySplit="5" topLeftCell="M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P39" sqref="P39"/>
    </sheetView>
  </sheetViews>
  <sheetFormatPr defaultColWidth="9.21875" defaultRowHeight="11.4" x14ac:dyDescent="0.25"/>
  <cols>
    <col min="1" max="1" width="27.5546875" style="3" customWidth="1"/>
    <col min="2" max="22" width="9.44140625" style="3" customWidth="1"/>
    <col min="23" max="16384" width="9.21875" style="3"/>
  </cols>
  <sheetData>
    <row r="1" spans="1:22" ht="13.8" x14ac:dyDescent="0.25">
      <c r="A1" s="24" t="str">
        <f>SUBSTITUTE(Ethnicity!A1,"Ethnicity","Age Group")</f>
        <v>Access to Primary Care by Prioritised Age Group (April 2024)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x14ac:dyDescent="0.25">
      <c r="A2" s="12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35" customHeight="1" x14ac:dyDescent="0.25">
      <c r="B4" s="14" t="s">
        <v>0</v>
      </c>
      <c r="C4" s="15"/>
      <c r="D4" s="15"/>
      <c r="E4" s="14" t="s">
        <v>24</v>
      </c>
      <c r="F4" s="15"/>
      <c r="G4" s="15"/>
      <c r="H4" s="14" t="s">
        <v>25</v>
      </c>
      <c r="I4" s="15"/>
      <c r="J4" s="15"/>
      <c r="K4" s="14" t="s">
        <v>26</v>
      </c>
      <c r="L4" s="15"/>
      <c r="M4" s="15"/>
      <c r="N4" s="14" t="s">
        <v>27</v>
      </c>
      <c r="O4" s="15"/>
      <c r="P4" s="15"/>
      <c r="Q4" s="14" t="s">
        <v>28</v>
      </c>
      <c r="R4" s="15"/>
      <c r="S4" s="15"/>
      <c r="T4" s="14" t="s">
        <v>29</v>
      </c>
      <c r="U4" s="15"/>
      <c r="V4" s="15"/>
    </row>
    <row r="5" spans="1:22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  <c r="N5" s="17" t="s">
        <v>22</v>
      </c>
      <c r="O5" s="17" t="s">
        <v>19</v>
      </c>
      <c r="P5" s="18" t="s">
        <v>2</v>
      </c>
      <c r="Q5" s="17" t="s">
        <v>22</v>
      </c>
      <c r="R5" s="17" t="s">
        <v>19</v>
      </c>
      <c r="S5" s="18" t="s">
        <v>2</v>
      </c>
      <c r="T5" s="17" t="s">
        <v>22</v>
      </c>
      <c r="U5" s="17" t="s">
        <v>19</v>
      </c>
      <c r="V5" s="18" t="s">
        <v>2</v>
      </c>
    </row>
    <row r="6" spans="1:22" ht="13.35" customHeight="1" x14ac:dyDescent="0.25">
      <c r="A6" s="13" t="s">
        <v>3</v>
      </c>
      <c r="B6" s="1">
        <v>478505</v>
      </c>
      <c r="C6" s="1">
        <v>499635.00000000006</v>
      </c>
      <c r="D6" s="22">
        <f>IF(B6=0,"",B6/C6)</f>
        <v>0.95770912766319405</v>
      </c>
      <c r="E6" s="1">
        <v>23992</v>
      </c>
      <c r="F6" s="25">
        <v>23580.000000000004</v>
      </c>
      <c r="G6" s="22">
        <f>IF(E6=0,"",E6/F6)</f>
        <v>1.0174724342663273</v>
      </c>
      <c r="H6" s="1">
        <v>53653</v>
      </c>
      <c r="I6" s="25">
        <v>52235</v>
      </c>
      <c r="J6" s="22">
        <f>IF(H6=0,"",H6/I6)</f>
        <v>1.0271465492485881</v>
      </c>
      <c r="K6" s="1">
        <v>58205</v>
      </c>
      <c r="L6" s="25">
        <v>67014.999999999985</v>
      </c>
      <c r="M6" s="22">
        <f>IF(K6=0,"",K6/L6)</f>
        <v>0.86853689472506179</v>
      </c>
      <c r="N6" s="1">
        <v>158518</v>
      </c>
      <c r="O6" s="25">
        <v>171940.00000000006</v>
      </c>
      <c r="P6" s="22">
        <f>IF(N6=0,"",N6/O6)</f>
        <v>0.92193788530882836</v>
      </c>
      <c r="Q6" s="1">
        <v>115640</v>
      </c>
      <c r="R6" s="25">
        <v>117095</v>
      </c>
      <c r="S6" s="22">
        <f>IF(Q6=0,"",Q6/R6)</f>
        <v>0.98757419189546947</v>
      </c>
      <c r="T6" s="1">
        <v>68497</v>
      </c>
      <c r="U6" s="25">
        <v>67769.999999999985</v>
      </c>
      <c r="V6" s="22">
        <f>IF(T6=0,"",T6/U6)</f>
        <v>1.0107274605282575</v>
      </c>
    </row>
    <row r="7" spans="1:22" ht="13.35" customHeight="1" x14ac:dyDescent="0.25">
      <c r="A7" s="13" t="s">
        <v>4</v>
      </c>
      <c r="B7" s="1">
        <v>261081</v>
      </c>
      <c r="C7" s="1">
        <v>283945</v>
      </c>
      <c r="D7" s="22">
        <f t="shared" ref="D7:D26" si="0">IF(B7=0,"",B7/C7)</f>
        <v>0.91947736357393162</v>
      </c>
      <c r="E7" s="1">
        <v>15985</v>
      </c>
      <c r="F7" s="25">
        <v>16900.000000000004</v>
      </c>
      <c r="G7" s="22">
        <f t="shared" ref="G7:G26" si="1">IF(E7=0,"",E7/F7)</f>
        <v>0.94585798816568023</v>
      </c>
      <c r="H7" s="1">
        <v>35025</v>
      </c>
      <c r="I7" s="25">
        <v>37384.999999999993</v>
      </c>
      <c r="J7" s="22">
        <f t="shared" ref="J7:J26" si="2">IF(H7=0,"",H7/I7)</f>
        <v>0.93687307743747505</v>
      </c>
      <c r="K7" s="1">
        <v>28235</v>
      </c>
      <c r="L7" s="25">
        <v>30745.000000000004</v>
      </c>
      <c r="M7" s="22">
        <f t="shared" ref="M7:M26" si="3">IF(K7=0,"",K7/L7)</f>
        <v>0.91836070905838341</v>
      </c>
      <c r="N7" s="1">
        <v>63061</v>
      </c>
      <c r="O7" s="25">
        <v>70775</v>
      </c>
      <c r="P7" s="22">
        <f t="shared" ref="P7:P26" si="4">IF(N7=0,"",N7/O7)</f>
        <v>0.89100671140939602</v>
      </c>
      <c r="Q7" s="1">
        <v>63478</v>
      </c>
      <c r="R7" s="25">
        <v>69325</v>
      </c>
      <c r="S7" s="22">
        <f t="shared" ref="S7:S26" si="5">IF(Q7=0,"",Q7/R7)</f>
        <v>0.91565813198701762</v>
      </c>
      <c r="T7" s="1">
        <v>55297</v>
      </c>
      <c r="U7" s="25">
        <v>58815.000000000007</v>
      </c>
      <c r="V7" s="22">
        <f t="shared" ref="V7:V26" si="6">IF(T7=0,"",T7/U7)</f>
        <v>0.94018532687239642</v>
      </c>
    </row>
    <row r="8" spans="1:22" ht="13.35" customHeight="1" x14ac:dyDescent="0.25">
      <c r="A8" s="13" t="s">
        <v>5</v>
      </c>
      <c r="B8" s="1">
        <v>593806</v>
      </c>
      <c r="C8" s="1">
        <v>612155</v>
      </c>
      <c r="D8" s="22">
        <f t="shared" si="0"/>
        <v>0.97002556542052254</v>
      </c>
      <c r="E8" s="1">
        <v>33680</v>
      </c>
      <c r="F8" s="25">
        <v>34065</v>
      </c>
      <c r="G8" s="22">
        <f t="shared" si="1"/>
        <v>0.98869807720534275</v>
      </c>
      <c r="H8" s="1">
        <v>71522</v>
      </c>
      <c r="I8" s="25">
        <v>70980.000000000015</v>
      </c>
      <c r="J8" s="22">
        <f t="shared" si="2"/>
        <v>1.0076359537897996</v>
      </c>
      <c r="K8" s="1">
        <v>73881</v>
      </c>
      <c r="L8" s="25">
        <v>78130</v>
      </c>
      <c r="M8" s="22">
        <f t="shared" si="3"/>
        <v>0.94561628055804425</v>
      </c>
      <c r="N8" s="1">
        <v>163297</v>
      </c>
      <c r="O8" s="25">
        <v>175364.99999999994</v>
      </c>
      <c r="P8" s="22">
        <f t="shared" si="4"/>
        <v>0.93118353149146094</v>
      </c>
      <c r="Q8" s="1">
        <v>147327</v>
      </c>
      <c r="R8" s="25">
        <v>150700.00000000009</v>
      </c>
      <c r="S8" s="22">
        <f t="shared" si="5"/>
        <v>0.97761778367617724</v>
      </c>
      <c r="T8" s="1">
        <v>104099</v>
      </c>
      <c r="U8" s="25">
        <v>102915</v>
      </c>
      <c r="V8" s="22">
        <f t="shared" si="6"/>
        <v>1.011504639751251</v>
      </c>
    </row>
    <row r="9" spans="1:22" ht="13.35" customHeight="1" x14ac:dyDescent="0.25">
      <c r="A9" s="13" t="s">
        <v>38</v>
      </c>
      <c r="B9" s="1">
        <v>307810</v>
      </c>
      <c r="C9" s="1">
        <v>329540</v>
      </c>
      <c r="D9" s="22">
        <f t="shared" si="0"/>
        <v>0.93405959822783269</v>
      </c>
      <c r="E9" s="1">
        <v>14545</v>
      </c>
      <c r="F9" s="25">
        <v>15095.000000000004</v>
      </c>
      <c r="G9" s="22">
        <f t="shared" si="1"/>
        <v>0.96356409407088417</v>
      </c>
      <c r="H9" s="1">
        <v>35391</v>
      </c>
      <c r="I9" s="25">
        <v>35270.000000000015</v>
      </c>
      <c r="J9" s="22">
        <f t="shared" si="2"/>
        <v>1.0034306776297133</v>
      </c>
      <c r="K9" s="1">
        <v>42127</v>
      </c>
      <c r="L9" s="25">
        <v>52489.999999999985</v>
      </c>
      <c r="M9" s="22">
        <f t="shared" si="3"/>
        <v>0.80257191846065945</v>
      </c>
      <c r="N9" s="1">
        <v>91593</v>
      </c>
      <c r="O9" s="25">
        <v>99030.000000000015</v>
      </c>
      <c r="P9" s="22">
        <f t="shared" si="4"/>
        <v>0.92490154498636767</v>
      </c>
      <c r="Q9" s="1">
        <v>77602</v>
      </c>
      <c r="R9" s="25">
        <v>80570.000000000029</v>
      </c>
      <c r="S9" s="22">
        <f t="shared" si="5"/>
        <v>0.96316246741963474</v>
      </c>
      <c r="T9" s="1">
        <v>46552</v>
      </c>
      <c r="U9" s="25">
        <v>47084.999999999993</v>
      </c>
      <c r="V9" s="22">
        <f t="shared" si="6"/>
        <v>0.98868004672400989</v>
      </c>
    </row>
    <row r="10" spans="1:22" ht="13.35" customHeight="1" x14ac:dyDescent="0.25">
      <c r="A10" s="13" t="s">
        <v>6</v>
      </c>
      <c r="B10" s="1">
        <v>603888</v>
      </c>
      <c r="C10" s="1">
        <v>637180</v>
      </c>
      <c r="D10" s="22">
        <f t="shared" si="0"/>
        <v>0.94775102796697952</v>
      </c>
      <c r="E10" s="1">
        <v>42761</v>
      </c>
      <c r="F10" s="25">
        <v>43934.999999999993</v>
      </c>
      <c r="G10" s="22">
        <f t="shared" si="1"/>
        <v>0.97327870718106313</v>
      </c>
      <c r="H10" s="1">
        <v>89079</v>
      </c>
      <c r="I10" s="25">
        <v>95910.000000000015</v>
      </c>
      <c r="J10" s="22">
        <f t="shared" si="2"/>
        <v>0.92877697841726603</v>
      </c>
      <c r="K10" s="1">
        <v>77878</v>
      </c>
      <c r="L10" s="25">
        <v>86049.999999999971</v>
      </c>
      <c r="M10" s="22">
        <f t="shared" si="3"/>
        <v>0.90503195816385851</v>
      </c>
      <c r="N10" s="1">
        <v>182509</v>
      </c>
      <c r="O10" s="25">
        <v>190275.00000000006</v>
      </c>
      <c r="P10" s="22">
        <f t="shared" si="4"/>
        <v>0.95918538956773058</v>
      </c>
      <c r="Q10" s="1">
        <v>135922</v>
      </c>
      <c r="R10" s="25">
        <v>144210</v>
      </c>
      <c r="S10" s="22">
        <f t="shared" si="5"/>
        <v>0.94252825740239932</v>
      </c>
      <c r="T10" s="1">
        <v>75739</v>
      </c>
      <c r="U10" s="25">
        <v>76800</v>
      </c>
      <c r="V10" s="22">
        <f t="shared" si="6"/>
        <v>0.98618489583333335</v>
      </c>
    </row>
    <row r="11" spans="1:22" ht="13.35" customHeight="1" x14ac:dyDescent="0.25">
      <c r="A11" s="13" t="s">
        <v>42</v>
      </c>
      <c r="B11" s="1">
        <v>170015</v>
      </c>
      <c r="C11" s="1">
        <v>185990</v>
      </c>
      <c r="D11" s="22">
        <f t="shared" si="0"/>
        <v>0.91410828539168776</v>
      </c>
      <c r="E11" s="1">
        <v>9792</v>
      </c>
      <c r="F11" s="25">
        <v>10945</v>
      </c>
      <c r="G11" s="22">
        <f t="shared" si="1"/>
        <v>0.89465509365006857</v>
      </c>
      <c r="H11" s="1">
        <v>23422</v>
      </c>
      <c r="I11" s="25">
        <v>25145</v>
      </c>
      <c r="J11" s="22">
        <f t="shared" si="2"/>
        <v>0.9314774309007755</v>
      </c>
      <c r="K11" s="1">
        <v>19524</v>
      </c>
      <c r="L11" s="25">
        <v>21170</v>
      </c>
      <c r="M11" s="22">
        <f t="shared" si="3"/>
        <v>0.92224846480869149</v>
      </c>
      <c r="N11" s="1">
        <v>39233</v>
      </c>
      <c r="O11" s="25">
        <v>45825.000000000007</v>
      </c>
      <c r="P11" s="22">
        <f t="shared" si="4"/>
        <v>0.85614839061647563</v>
      </c>
      <c r="Q11" s="1">
        <v>43207</v>
      </c>
      <c r="R11" s="25">
        <v>46794.999999999985</v>
      </c>
      <c r="S11" s="22">
        <f t="shared" si="5"/>
        <v>0.92332514157495482</v>
      </c>
      <c r="T11" s="1">
        <v>34837</v>
      </c>
      <c r="U11" s="25">
        <v>36110</v>
      </c>
      <c r="V11" s="22">
        <f t="shared" si="6"/>
        <v>0.96474660758792574</v>
      </c>
    </row>
    <row r="12" spans="1:22" ht="13.35" customHeight="1" x14ac:dyDescent="0.25">
      <c r="A12" s="13" t="s">
        <v>7</v>
      </c>
      <c r="B12" s="1">
        <v>154198</v>
      </c>
      <c r="C12" s="1">
        <v>163725</v>
      </c>
      <c r="D12" s="22">
        <f t="shared" si="0"/>
        <v>0.94181096350587878</v>
      </c>
      <c r="E12" s="1">
        <v>9635</v>
      </c>
      <c r="F12" s="25">
        <v>10049.999999999998</v>
      </c>
      <c r="G12" s="22">
        <f t="shared" si="1"/>
        <v>0.95870646766169176</v>
      </c>
      <c r="H12" s="1">
        <v>20220</v>
      </c>
      <c r="I12" s="25">
        <v>21010.000000000004</v>
      </c>
      <c r="J12" s="22">
        <f t="shared" si="2"/>
        <v>0.96239885768681566</v>
      </c>
      <c r="K12" s="1">
        <v>17383</v>
      </c>
      <c r="L12" s="25">
        <v>19075</v>
      </c>
      <c r="M12" s="22">
        <f t="shared" si="3"/>
        <v>0.91129750982961988</v>
      </c>
      <c r="N12" s="1">
        <v>44360</v>
      </c>
      <c r="O12" s="25">
        <v>48639.999999999993</v>
      </c>
      <c r="P12" s="22">
        <f t="shared" si="4"/>
        <v>0.91200657894736858</v>
      </c>
      <c r="Q12" s="1">
        <v>38226</v>
      </c>
      <c r="R12" s="25">
        <v>40305</v>
      </c>
      <c r="S12" s="22">
        <f t="shared" si="5"/>
        <v>0.94841831038332713</v>
      </c>
      <c r="T12" s="1">
        <v>24374</v>
      </c>
      <c r="U12" s="25">
        <v>24644.999999999996</v>
      </c>
      <c r="V12" s="22">
        <f t="shared" si="6"/>
        <v>0.98900385473726937</v>
      </c>
    </row>
    <row r="13" spans="1:22" ht="13.35" customHeight="1" x14ac:dyDescent="0.25">
      <c r="A13" s="13" t="s">
        <v>8</v>
      </c>
      <c r="B13" s="1">
        <v>110410</v>
      </c>
      <c r="C13" s="1">
        <v>121310</v>
      </c>
      <c r="D13" s="22">
        <f t="shared" si="0"/>
        <v>0.91014755584865226</v>
      </c>
      <c r="E13" s="1">
        <v>7217</v>
      </c>
      <c r="F13" s="25">
        <v>7725</v>
      </c>
      <c r="G13" s="22">
        <f t="shared" si="1"/>
        <v>0.93423948220064723</v>
      </c>
      <c r="H13" s="1">
        <v>15618</v>
      </c>
      <c r="I13" s="25">
        <v>16819.999999999996</v>
      </c>
      <c r="J13" s="22">
        <f t="shared" si="2"/>
        <v>0.92853745541022614</v>
      </c>
      <c r="K13" s="1">
        <v>12542</v>
      </c>
      <c r="L13" s="25">
        <v>14250</v>
      </c>
      <c r="M13" s="22">
        <f t="shared" si="3"/>
        <v>0.880140350877193</v>
      </c>
      <c r="N13" s="1">
        <v>27000</v>
      </c>
      <c r="O13" s="25">
        <v>30945</v>
      </c>
      <c r="P13" s="22">
        <f t="shared" si="4"/>
        <v>0.87251575375666501</v>
      </c>
      <c r="Q13" s="1">
        <v>27814</v>
      </c>
      <c r="R13" s="25">
        <v>30129.999999999996</v>
      </c>
      <c r="S13" s="22">
        <f t="shared" si="5"/>
        <v>0.9231330899435779</v>
      </c>
      <c r="T13" s="1">
        <v>20219</v>
      </c>
      <c r="U13" s="25">
        <v>21440</v>
      </c>
      <c r="V13" s="22">
        <f t="shared" si="6"/>
        <v>0.94305037313432838</v>
      </c>
    </row>
    <row r="14" spans="1:22" ht="13.35" customHeight="1" x14ac:dyDescent="0.25">
      <c r="A14" s="13" t="s">
        <v>39</v>
      </c>
      <c r="B14" s="1">
        <v>178777</v>
      </c>
      <c r="C14" s="1">
        <v>194905</v>
      </c>
      <c r="D14" s="22">
        <f t="shared" si="0"/>
        <v>0.91725199456145301</v>
      </c>
      <c r="E14" s="1">
        <v>10905</v>
      </c>
      <c r="F14" s="25">
        <v>11645.000000000002</v>
      </c>
      <c r="G14" s="22">
        <f t="shared" si="1"/>
        <v>0.93645341348218103</v>
      </c>
      <c r="H14" s="1">
        <v>23868</v>
      </c>
      <c r="I14" s="25">
        <v>25245</v>
      </c>
      <c r="J14" s="22">
        <f t="shared" si="2"/>
        <v>0.94545454545454544</v>
      </c>
      <c r="K14" s="1">
        <v>21304</v>
      </c>
      <c r="L14" s="25">
        <v>25255</v>
      </c>
      <c r="M14" s="22">
        <f t="shared" si="3"/>
        <v>0.84355573153830921</v>
      </c>
      <c r="N14" s="1">
        <v>42893</v>
      </c>
      <c r="O14" s="25">
        <v>48680</v>
      </c>
      <c r="P14" s="22">
        <f t="shared" si="4"/>
        <v>0.88112161051766635</v>
      </c>
      <c r="Q14" s="1">
        <v>43686</v>
      </c>
      <c r="R14" s="25">
        <v>46665</v>
      </c>
      <c r="S14" s="22">
        <f t="shared" si="5"/>
        <v>0.9361620057859209</v>
      </c>
      <c r="T14" s="1">
        <v>36121</v>
      </c>
      <c r="U14" s="25">
        <v>37415</v>
      </c>
      <c r="V14" s="22">
        <f t="shared" si="6"/>
        <v>0.96541494053187227</v>
      </c>
    </row>
    <row r="15" spans="1:22" ht="13.35" customHeight="1" x14ac:dyDescent="0.25">
      <c r="A15" s="13" t="s">
        <v>9</v>
      </c>
      <c r="B15" s="1">
        <v>157025</v>
      </c>
      <c r="C15" s="1">
        <v>168670</v>
      </c>
      <c r="D15" s="22">
        <f t="shared" si="0"/>
        <v>0.93095986245331119</v>
      </c>
      <c r="E15" s="1">
        <v>7306</v>
      </c>
      <c r="F15" s="25">
        <v>7830.0000000000018</v>
      </c>
      <c r="G15" s="22">
        <f t="shared" si="1"/>
        <v>0.93307790549169833</v>
      </c>
      <c r="H15" s="1">
        <v>18594</v>
      </c>
      <c r="I15" s="25">
        <v>18805.000000000004</v>
      </c>
      <c r="J15" s="22">
        <f t="shared" si="2"/>
        <v>0.98877957989896281</v>
      </c>
      <c r="K15" s="1">
        <v>15679</v>
      </c>
      <c r="L15" s="25">
        <v>17335</v>
      </c>
      <c r="M15" s="22">
        <f t="shared" si="3"/>
        <v>0.9044707239688492</v>
      </c>
      <c r="N15" s="1">
        <v>34015</v>
      </c>
      <c r="O15" s="25">
        <v>39325</v>
      </c>
      <c r="P15" s="22">
        <f t="shared" si="4"/>
        <v>0.86497139224411956</v>
      </c>
      <c r="Q15" s="1">
        <v>43707</v>
      </c>
      <c r="R15" s="25">
        <v>46285.000000000007</v>
      </c>
      <c r="S15" s="22">
        <f t="shared" si="5"/>
        <v>0.94430160959274045</v>
      </c>
      <c r="T15" s="1">
        <v>37724</v>
      </c>
      <c r="U15" s="25">
        <v>39090</v>
      </c>
      <c r="V15" s="22">
        <f t="shared" si="6"/>
        <v>0.96505500127909949</v>
      </c>
    </row>
    <row r="16" spans="1:22" ht="13.35" customHeight="1" x14ac:dyDescent="0.25">
      <c r="A16" s="13" t="s">
        <v>10</v>
      </c>
      <c r="B16" s="1">
        <v>193623</v>
      </c>
      <c r="C16" s="1">
        <v>206725</v>
      </c>
      <c r="D16" s="22">
        <f t="shared" si="0"/>
        <v>0.93662111500786072</v>
      </c>
      <c r="E16" s="1">
        <v>11655</v>
      </c>
      <c r="F16" s="25">
        <v>12280.000000000002</v>
      </c>
      <c r="G16" s="22">
        <f t="shared" si="1"/>
        <v>0.94910423452768711</v>
      </c>
      <c r="H16" s="1">
        <v>26190</v>
      </c>
      <c r="I16" s="25">
        <v>28059.999999999996</v>
      </c>
      <c r="J16" s="22">
        <f t="shared" si="2"/>
        <v>0.9333570919458305</v>
      </c>
      <c r="K16" s="1">
        <v>20246</v>
      </c>
      <c r="L16" s="25">
        <v>21419.999999999996</v>
      </c>
      <c r="M16" s="22">
        <f t="shared" si="3"/>
        <v>0.94519140989729244</v>
      </c>
      <c r="N16" s="1">
        <v>41824</v>
      </c>
      <c r="O16" s="25">
        <v>46345</v>
      </c>
      <c r="P16" s="22">
        <f t="shared" si="4"/>
        <v>0.9024490236271443</v>
      </c>
      <c r="Q16" s="1">
        <v>49930</v>
      </c>
      <c r="R16" s="25">
        <v>53984.999999999993</v>
      </c>
      <c r="S16" s="22">
        <f t="shared" si="5"/>
        <v>0.92488654255811809</v>
      </c>
      <c r="T16" s="1">
        <v>43778</v>
      </c>
      <c r="U16" s="25">
        <v>44634.999999999993</v>
      </c>
      <c r="V16" s="22">
        <f t="shared" si="6"/>
        <v>0.9807998207684554</v>
      </c>
    </row>
    <row r="17" spans="1:22" ht="13.35" customHeight="1" x14ac:dyDescent="0.25">
      <c r="A17" s="13" t="s">
        <v>11</v>
      </c>
      <c r="B17" s="1">
        <v>61191</v>
      </c>
      <c r="C17" s="1">
        <v>63612.5</v>
      </c>
      <c r="D17" s="22">
        <f t="shared" si="0"/>
        <v>0.96193358223619574</v>
      </c>
      <c r="E17" s="1">
        <v>3085</v>
      </c>
      <c r="F17" s="25">
        <v>3210.0000000000009</v>
      </c>
      <c r="G17" s="22">
        <f t="shared" si="1"/>
        <v>0.96105919003115237</v>
      </c>
      <c r="H17" s="1">
        <v>7481</v>
      </c>
      <c r="I17" s="25">
        <v>7427.5000000000009</v>
      </c>
      <c r="J17" s="22">
        <f t="shared" si="2"/>
        <v>1.0072029619656679</v>
      </c>
      <c r="K17" s="1">
        <v>6169</v>
      </c>
      <c r="L17" s="25">
        <v>6285</v>
      </c>
      <c r="M17" s="22">
        <f t="shared" si="3"/>
        <v>0.98154335719968178</v>
      </c>
      <c r="N17" s="1">
        <v>14191</v>
      </c>
      <c r="O17" s="25">
        <v>15587.5</v>
      </c>
      <c r="P17" s="22">
        <f t="shared" si="4"/>
        <v>0.9104089815557338</v>
      </c>
      <c r="Q17" s="1">
        <v>16131</v>
      </c>
      <c r="R17" s="25">
        <v>16557.5</v>
      </c>
      <c r="S17" s="22">
        <f t="shared" si="5"/>
        <v>0.97424128038653179</v>
      </c>
      <c r="T17" s="1">
        <v>14134</v>
      </c>
      <c r="U17" s="25">
        <v>14545.000000000002</v>
      </c>
      <c r="V17" s="22">
        <f t="shared" si="6"/>
        <v>0.97174286696459256</v>
      </c>
    </row>
    <row r="18" spans="1:22" ht="13.35" customHeight="1" x14ac:dyDescent="0.25">
      <c r="A18" s="13" t="s">
        <v>12</v>
      </c>
      <c r="B18" s="1">
        <v>341151</v>
      </c>
      <c r="C18" s="1">
        <v>366445</v>
      </c>
      <c r="D18" s="22">
        <f t="shared" si="0"/>
        <v>0.93097463466550234</v>
      </c>
      <c r="E18" s="1">
        <v>17032</v>
      </c>
      <c r="F18" s="25">
        <v>18109.999999999996</v>
      </c>
      <c r="G18" s="22">
        <f t="shared" si="1"/>
        <v>0.94047487575924926</v>
      </c>
      <c r="H18" s="1">
        <v>39923</v>
      </c>
      <c r="I18" s="25">
        <v>40890.000000000007</v>
      </c>
      <c r="J18" s="22">
        <f t="shared" si="2"/>
        <v>0.9763511861090729</v>
      </c>
      <c r="K18" s="1">
        <v>46897</v>
      </c>
      <c r="L18" s="25">
        <v>50855.000000000015</v>
      </c>
      <c r="M18" s="22">
        <f t="shared" si="3"/>
        <v>0.92217087798643171</v>
      </c>
      <c r="N18" s="1">
        <v>88951</v>
      </c>
      <c r="O18" s="25">
        <v>101070</v>
      </c>
      <c r="P18" s="22">
        <f t="shared" si="4"/>
        <v>0.88009300484812503</v>
      </c>
      <c r="Q18" s="1">
        <v>84876</v>
      </c>
      <c r="R18" s="25">
        <v>89044.999999999985</v>
      </c>
      <c r="S18" s="22">
        <f t="shared" si="5"/>
        <v>0.95318097591105633</v>
      </c>
      <c r="T18" s="1">
        <v>63472</v>
      </c>
      <c r="U18" s="25">
        <v>66474.999999999985</v>
      </c>
      <c r="V18" s="22">
        <f t="shared" si="6"/>
        <v>0.95482512222640115</v>
      </c>
    </row>
    <row r="19" spans="1:22" ht="13.35" customHeight="1" x14ac:dyDescent="0.25">
      <c r="A19" s="13" t="s">
        <v>43</v>
      </c>
      <c r="B19" s="1">
        <v>49477</v>
      </c>
      <c r="C19" s="1">
        <v>53480</v>
      </c>
      <c r="D19" s="22">
        <f t="shared" si="0"/>
        <v>0.92514958863126406</v>
      </c>
      <c r="E19" s="1">
        <v>3396</v>
      </c>
      <c r="F19" s="25">
        <v>3660</v>
      </c>
      <c r="G19" s="22">
        <f t="shared" si="1"/>
        <v>0.9278688524590164</v>
      </c>
      <c r="H19" s="1">
        <v>7294</v>
      </c>
      <c r="I19" s="25">
        <v>7955.0000000000018</v>
      </c>
      <c r="J19" s="22">
        <f t="shared" si="2"/>
        <v>0.91690760527969806</v>
      </c>
      <c r="K19" s="1">
        <v>6196</v>
      </c>
      <c r="L19" s="25">
        <v>6512.5</v>
      </c>
      <c r="M19" s="22">
        <f t="shared" si="3"/>
        <v>0.95140115163147798</v>
      </c>
      <c r="N19" s="1">
        <v>12069</v>
      </c>
      <c r="O19" s="25">
        <v>13342.5</v>
      </c>
      <c r="P19" s="22">
        <f t="shared" si="4"/>
        <v>0.90455311973018548</v>
      </c>
      <c r="Q19" s="1">
        <v>11819</v>
      </c>
      <c r="R19" s="25">
        <v>12895.000000000002</v>
      </c>
      <c r="S19" s="22">
        <f t="shared" si="5"/>
        <v>0.91655680496316394</v>
      </c>
      <c r="T19" s="1">
        <v>8703</v>
      </c>
      <c r="U19" s="25">
        <v>9115</v>
      </c>
      <c r="V19" s="22">
        <f t="shared" si="6"/>
        <v>0.95479978058145909</v>
      </c>
    </row>
    <row r="20" spans="1:22" ht="13.35" customHeight="1" x14ac:dyDescent="0.25">
      <c r="A20" s="13" t="s">
        <v>13</v>
      </c>
      <c r="B20" s="1">
        <v>122800</v>
      </c>
      <c r="C20" s="1">
        <v>129662.5</v>
      </c>
      <c r="D20" s="22">
        <f t="shared" si="0"/>
        <v>0.94707413477296831</v>
      </c>
      <c r="E20" s="1">
        <v>7307</v>
      </c>
      <c r="F20" s="25">
        <v>7769.9999999999991</v>
      </c>
      <c r="G20" s="22">
        <f t="shared" si="1"/>
        <v>0.94041184041184056</v>
      </c>
      <c r="H20" s="1">
        <v>16997</v>
      </c>
      <c r="I20" s="25">
        <v>17797.5</v>
      </c>
      <c r="J20" s="22">
        <f t="shared" si="2"/>
        <v>0.95502177272088773</v>
      </c>
      <c r="K20" s="1">
        <v>13389</v>
      </c>
      <c r="L20" s="25">
        <v>14710</v>
      </c>
      <c r="M20" s="22">
        <f t="shared" si="3"/>
        <v>0.91019714479945613</v>
      </c>
      <c r="N20" s="1">
        <v>29288</v>
      </c>
      <c r="O20" s="25">
        <v>31707.5</v>
      </c>
      <c r="P20" s="22">
        <f t="shared" si="4"/>
        <v>0.92369313253961993</v>
      </c>
      <c r="Q20" s="1">
        <v>31167</v>
      </c>
      <c r="R20" s="25">
        <v>32757.5</v>
      </c>
      <c r="S20" s="22">
        <f t="shared" si="5"/>
        <v>0.95144623368694192</v>
      </c>
      <c r="T20" s="1">
        <v>24652</v>
      </c>
      <c r="U20" s="25">
        <v>24919.999999999993</v>
      </c>
      <c r="V20" s="22">
        <f t="shared" si="6"/>
        <v>0.9892455858747996</v>
      </c>
    </row>
    <row r="21" spans="1:22" ht="13.35" customHeight="1" x14ac:dyDescent="0.25">
      <c r="A21" s="13" t="s">
        <v>14</v>
      </c>
      <c r="B21" s="1">
        <v>435508</v>
      </c>
      <c r="C21" s="1">
        <v>470260</v>
      </c>
      <c r="D21" s="22">
        <f t="shared" si="0"/>
        <v>0.92610045506740957</v>
      </c>
      <c r="E21" s="1">
        <v>28235</v>
      </c>
      <c r="F21" s="25">
        <v>29649.999999999996</v>
      </c>
      <c r="G21" s="22">
        <f t="shared" si="1"/>
        <v>0.95227655986509285</v>
      </c>
      <c r="H21" s="1">
        <v>60230</v>
      </c>
      <c r="I21" s="25">
        <v>63614.999999999993</v>
      </c>
      <c r="J21" s="22">
        <f t="shared" si="2"/>
        <v>0.94678927925803669</v>
      </c>
      <c r="K21" s="1">
        <v>52088</v>
      </c>
      <c r="L21" s="25">
        <v>59529.999999999985</v>
      </c>
      <c r="M21" s="22">
        <f t="shared" si="3"/>
        <v>0.87498740131026398</v>
      </c>
      <c r="N21" s="1">
        <v>114384</v>
      </c>
      <c r="O21" s="25">
        <v>125400.00000000001</v>
      </c>
      <c r="P21" s="22">
        <f t="shared" si="4"/>
        <v>0.91215311004784683</v>
      </c>
      <c r="Q21" s="1">
        <v>102323</v>
      </c>
      <c r="R21" s="25">
        <v>110094.99999999997</v>
      </c>
      <c r="S21" s="22">
        <f t="shared" si="5"/>
        <v>0.92940642172669086</v>
      </c>
      <c r="T21" s="1">
        <v>78248</v>
      </c>
      <c r="U21" s="25">
        <v>81970.000000000015</v>
      </c>
      <c r="V21" s="22">
        <f t="shared" si="6"/>
        <v>0.95459314383310956</v>
      </c>
    </row>
    <row r="22" spans="1:22" ht="13.35" customHeight="1" x14ac:dyDescent="0.25">
      <c r="A22" s="13" t="s">
        <v>15</v>
      </c>
      <c r="B22" s="1">
        <v>49052</v>
      </c>
      <c r="C22" s="1">
        <v>51490</v>
      </c>
      <c r="D22" s="22">
        <f t="shared" si="0"/>
        <v>0.95265100019421245</v>
      </c>
      <c r="E22" s="1">
        <v>2737</v>
      </c>
      <c r="F22" s="25">
        <v>2835</v>
      </c>
      <c r="G22" s="22">
        <f t="shared" si="1"/>
        <v>0.96543209876543212</v>
      </c>
      <c r="H22" s="1">
        <v>6012</v>
      </c>
      <c r="I22" s="25">
        <v>6230</v>
      </c>
      <c r="J22" s="22">
        <f t="shared" si="2"/>
        <v>0.96500802568218302</v>
      </c>
      <c r="K22" s="1">
        <v>5022</v>
      </c>
      <c r="L22" s="25">
        <v>5147.5000000000009</v>
      </c>
      <c r="M22" s="22">
        <f t="shared" si="3"/>
        <v>0.9756192326372024</v>
      </c>
      <c r="N22" s="1">
        <v>10420</v>
      </c>
      <c r="O22" s="25">
        <v>11274.999999999998</v>
      </c>
      <c r="P22" s="22">
        <f t="shared" si="4"/>
        <v>0.92416851441241699</v>
      </c>
      <c r="Q22" s="1">
        <v>12954</v>
      </c>
      <c r="R22" s="25">
        <v>13562.500000000002</v>
      </c>
      <c r="S22" s="22">
        <f t="shared" si="5"/>
        <v>0.95513364055299521</v>
      </c>
      <c r="T22" s="1">
        <v>11907</v>
      </c>
      <c r="U22" s="25">
        <v>12440</v>
      </c>
      <c r="V22" s="22">
        <f t="shared" si="6"/>
        <v>0.95715434083601281</v>
      </c>
    </row>
    <row r="23" spans="1:22" ht="13.35" customHeight="1" x14ac:dyDescent="0.25">
      <c r="A23" s="13" t="s">
        <v>44</v>
      </c>
      <c r="B23" s="1">
        <v>635846</v>
      </c>
      <c r="C23" s="1">
        <v>659315</v>
      </c>
      <c r="D23" s="22">
        <f t="shared" si="0"/>
        <v>0.96440396472096035</v>
      </c>
      <c r="E23" s="1">
        <v>38223</v>
      </c>
      <c r="F23" s="25">
        <v>38830</v>
      </c>
      <c r="G23" s="22">
        <f t="shared" si="1"/>
        <v>0.98436775688900335</v>
      </c>
      <c r="H23" s="1">
        <v>84713</v>
      </c>
      <c r="I23" s="25">
        <v>85505</v>
      </c>
      <c r="J23" s="22">
        <f t="shared" si="2"/>
        <v>0.99073738377872644</v>
      </c>
      <c r="K23" s="1">
        <v>71607</v>
      </c>
      <c r="L23" s="25">
        <v>78645</v>
      </c>
      <c r="M23" s="22">
        <f t="shared" si="3"/>
        <v>0.91050925042914366</v>
      </c>
      <c r="N23" s="1">
        <v>184674</v>
      </c>
      <c r="O23" s="25">
        <v>193984.99999999997</v>
      </c>
      <c r="P23" s="22">
        <f t="shared" si="4"/>
        <v>0.95200144341057313</v>
      </c>
      <c r="Q23" s="1">
        <v>157092</v>
      </c>
      <c r="R23" s="25">
        <v>162530.00000000003</v>
      </c>
      <c r="S23" s="22">
        <f t="shared" si="5"/>
        <v>0.96654156155786608</v>
      </c>
      <c r="T23" s="1">
        <v>99537</v>
      </c>
      <c r="U23" s="25">
        <v>99820.000000000015</v>
      </c>
      <c r="V23" s="22">
        <f t="shared" si="6"/>
        <v>0.99716489681426557</v>
      </c>
    </row>
    <row r="24" spans="1:22" ht="13.35" customHeight="1" x14ac:dyDescent="0.25">
      <c r="A24" s="13" t="s">
        <v>16</v>
      </c>
      <c r="B24" s="1">
        <v>32646</v>
      </c>
      <c r="C24" s="1">
        <v>32965</v>
      </c>
      <c r="D24" s="22">
        <f t="shared" si="0"/>
        <v>0.99032306992264518</v>
      </c>
      <c r="E24" s="1">
        <v>1541</v>
      </c>
      <c r="F24" s="25">
        <v>1592.5</v>
      </c>
      <c r="G24" s="22">
        <f t="shared" si="1"/>
        <v>0.96766091051805336</v>
      </c>
      <c r="H24" s="1">
        <v>3618</v>
      </c>
      <c r="I24" s="25">
        <v>3650</v>
      </c>
      <c r="J24" s="22">
        <f t="shared" si="2"/>
        <v>0.99123287671232874</v>
      </c>
      <c r="K24" s="1">
        <v>2952</v>
      </c>
      <c r="L24" s="25">
        <v>3082.5</v>
      </c>
      <c r="M24" s="22">
        <f t="shared" si="3"/>
        <v>0.95766423357664232</v>
      </c>
      <c r="N24" s="1">
        <v>7007</v>
      </c>
      <c r="O24" s="25">
        <v>7144.9999999999982</v>
      </c>
      <c r="P24" s="22">
        <f t="shared" si="4"/>
        <v>0.98068579426172175</v>
      </c>
      <c r="Q24" s="1">
        <v>9841</v>
      </c>
      <c r="R24" s="25">
        <v>9515</v>
      </c>
      <c r="S24" s="22">
        <f t="shared" si="5"/>
        <v>1.0342616920651602</v>
      </c>
      <c r="T24" s="1">
        <v>7687</v>
      </c>
      <c r="U24" s="25">
        <v>7980</v>
      </c>
      <c r="V24" s="22">
        <f t="shared" si="6"/>
        <v>0.96328320802005007</v>
      </c>
    </row>
    <row r="25" spans="1:22" ht="13.35" customHeight="1" x14ac:dyDescent="0.25">
      <c r="A25" s="13" t="s">
        <v>17</v>
      </c>
      <c r="B25" s="1">
        <v>66248</v>
      </c>
      <c r="C25" s="1">
        <v>70399.999999999985</v>
      </c>
      <c r="D25" s="22">
        <f t="shared" si="0"/>
        <v>0.94102272727272751</v>
      </c>
      <c r="E25" s="1">
        <v>4067</v>
      </c>
      <c r="F25" s="25">
        <v>4260</v>
      </c>
      <c r="G25" s="22">
        <f t="shared" si="1"/>
        <v>0.9546948356807512</v>
      </c>
      <c r="H25" s="1">
        <v>8591</v>
      </c>
      <c r="I25" s="25">
        <v>9190.0000000000018</v>
      </c>
      <c r="J25" s="22">
        <f t="shared" si="2"/>
        <v>0.93482045701849814</v>
      </c>
      <c r="K25" s="1">
        <v>7246</v>
      </c>
      <c r="L25" s="25">
        <v>7840</v>
      </c>
      <c r="M25" s="22">
        <f t="shared" si="3"/>
        <v>0.92423469387755097</v>
      </c>
      <c r="N25" s="1">
        <v>14756</v>
      </c>
      <c r="O25" s="25">
        <v>16245.000000000002</v>
      </c>
      <c r="P25" s="22">
        <f t="shared" si="4"/>
        <v>0.90834102800861793</v>
      </c>
      <c r="Q25" s="1">
        <v>16816</v>
      </c>
      <c r="R25" s="25">
        <v>17814.999999999993</v>
      </c>
      <c r="S25" s="22">
        <f t="shared" si="5"/>
        <v>0.94392365983721627</v>
      </c>
      <c r="T25" s="1">
        <v>14772</v>
      </c>
      <c r="U25" s="25">
        <v>15049.999999999998</v>
      </c>
      <c r="V25" s="22">
        <f t="shared" si="6"/>
        <v>0.98152823920265797</v>
      </c>
    </row>
    <row r="26" spans="1:22" ht="13.35" customHeight="1" x14ac:dyDescent="0.25">
      <c r="A26" s="19" t="s">
        <v>18</v>
      </c>
      <c r="B26" s="20">
        <f>SUM(B6:B25)</f>
        <v>5003057</v>
      </c>
      <c r="C26" s="20">
        <f>SUM(C6:C25)</f>
        <v>5301410</v>
      </c>
      <c r="D26" s="21">
        <f t="shared" si="0"/>
        <v>0.94372195321621988</v>
      </c>
      <c r="E26" s="20">
        <f>SUM(E6:E25)</f>
        <v>293096</v>
      </c>
      <c r="F26" s="20">
        <f>SUM(F6:F25)</f>
        <v>303967.5</v>
      </c>
      <c r="G26" s="21">
        <f t="shared" si="1"/>
        <v>0.96423466324524831</v>
      </c>
      <c r="H26" s="20">
        <f>SUM(H6:H25)</f>
        <v>647441</v>
      </c>
      <c r="I26" s="20">
        <f>SUM(I6:I25)</f>
        <v>669125</v>
      </c>
      <c r="J26" s="21">
        <f t="shared" si="2"/>
        <v>0.96759349897253877</v>
      </c>
      <c r="K26" s="20">
        <f>SUM(K6:K25)</f>
        <v>598570</v>
      </c>
      <c r="L26" s="20">
        <f>SUM(L6:L25)</f>
        <v>665542.5</v>
      </c>
      <c r="M26" s="21">
        <f t="shared" si="3"/>
        <v>0.89937156530199047</v>
      </c>
      <c r="N26" s="20">
        <f>SUM(N6:N25)</f>
        <v>1364043</v>
      </c>
      <c r="O26" s="20">
        <f>SUM(O6:O25)</f>
        <v>1482902.5</v>
      </c>
      <c r="P26" s="21">
        <f t="shared" si="4"/>
        <v>0.91984671952471586</v>
      </c>
      <c r="Q26" s="20">
        <f>SUM(Q6:Q25)</f>
        <v>1229558</v>
      </c>
      <c r="R26" s="20">
        <f>SUM(R6:R25)</f>
        <v>1290837.5</v>
      </c>
      <c r="S26" s="21">
        <f t="shared" si="5"/>
        <v>0.95252733206154916</v>
      </c>
      <c r="T26" s="20">
        <f>SUM(T6:T25)</f>
        <v>870349</v>
      </c>
      <c r="U26" s="20">
        <f>SUM(U6:U25)</f>
        <v>889035</v>
      </c>
      <c r="V26" s="21">
        <f t="shared" si="6"/>
        <v>0.97898170488226</v>
      </c>
    </row>
    <row r="28" spans="1:22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5">
      <c r="A29" s="3" t="s">
        <v>49</v>
      </c>
    </row>
    <row r="31" spans="1:22" x14ac:dyDescent="0.25">
      <c r="B31" s="5"/>
    </row>
  </sheetData>
  <pageMargins left="0.31496062992125984" right="0.31496062992125984" top="0.55118110236220474" bottom="0.35433070866141736" header="0.31496062992125984" footer="0.31496062992125984"/>
  <pageSetup paperSize="9" scale="61" orientation="landscape" r:id="rId1"/>
  <rowBreaks count="2" manualBreakCount="2">
    <brk id="27" max="16383" man="1"/>
    <brk id="53" max="16383" man="1"/>
  </rowBreaks>
  <ignoredErrors>
    <ignoredError sqref="A1:XFD4 A27:XFD27 D6:D25 G6:G25 J6:J25 M6:M25 P6:P25 S6:S25 V7:V25 B30:XFD30 B29:XFD29 D26 A33:XFD34 C31:XFD31 G26 J26 M26 P26 S26 V26 C32:XFD32 A36:XFD1048576 B35:XFD35 B5:XFD5 B28:XFD28 V6 X6:XFD6 X7:XFD25 X26:XFD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4"/>
  <sheetViews>
    <sheetView tabSelected="1" zoomScaleNormal="100" workbookViewId="0">
      <pane xSplit="4" ySplit="5" topLeftCell="K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C41" sqref="C41"/>
    </sheetView>
  </sheetViews>
  <sheetFormatPr defaultColWidth="9.21875" defaultRowHeight="11.4" x14ac:dyDescent="0.25"/>
  <cols>
    <col min="1" max="1" width="27.5546875" style="3" customWidth="1"/>
    <col min="2" max="19" width="9.44140625" style="3" customWidth="1"/>
    <col min="20" max="16384" width="9.21875" style="3"/>
  </cols>
  <sheetData>
    <row r="1" spans="1:21" ht="13.8" x14ac:dyDescent="0.25">
      <c r="A1" s="24" t="str">
        <f>SUBSTITUTE(Ethnicity!A1,"Ethnicity","Deprivation")</f>
        <v>Access to Primary Care by Prioritised Deprivation (April 2024)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2" x14ac:dyDescent="0.25">
      <c r="A2" s="12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3.35" customHeight="1" x14ac:dyDescent="0.25">
      <c r="B4" s="14" t="s">
        <v>0</v>
      </c>
      <c r="C4" s="15"/>
      <c r="D4" s="15"/>
      <c r="E4" s="14" t="s">
        <v>30</v>
      </c>
      <c r="F4" s="15"/>
      <c r="G4" s="15"/>
      <c r="H4" s="14" t="s">
        <v>31</v>
      </c>
      <c r="I4" s="15"/>
      <c r="J4" s="15"/>
      <c r="K4" s="14" t="s">
        <v>32</v>
      </c>
      <c r="L4" s="15"/>
      <c r="M4" s="15"/>
      <c r="N4" s="14" t="s">
        <v>33</v>
      </c>
      <c r="O4" s="15"/>
      <c r="P4" s="15"/>
      <c r="Q4" s="14" t="s">
        <v>40</v>
      </c>
      <c r="R4" s="15"/>
      <c r="S4" s="15"/>
    </row>
    <row r="5" spans="1:21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  <c r="N5" s="17" t="s">
        <v>22</v>
      </c>
      <c r="O5" s="17" t="s">
        <v>19</v>
      </c>
      <c r="P5" s="18" t="s">
        <v>2</v>
      </c>
      <c r="Q5" s="17" t="s">
        <v>22</v>
      </c>
      <c r="R5" s="17" t="s">
        <v>19</v>
      </c>
      <c r="S5" s="18" t="s">
        <v>2</v>
      </c>
    </row>
    <row r="6" spans="1:21" ht="13.35" customHeight="1" x14ac:dyDescent="0.25">
      <c r="A6" s="13" t="s">
        <v>3</v>
      </c>
      <c r="B6" s="1">
        <v>478505</v>
      </c>
      <c r="C6" s="1">
        <v>499635</v>
      </c>
      <c r="D6" s="22">
        <f>IF(B6=0,"",B6/C6)</f>
        <v>0.95770912766319416</v>
      </c>
      <c r="E6" s="1">
        <v>88964</v>
      </c>
      <c r="F6" s="25">
        <v>91778.723185204857</v>
      </c>
      <c r="G6" s="22">
        <f>IF(E6=0,"",E6/F6)</f>
        <v>0.9693314192274729</v>
      </c>
      <c r="H6" s="1">
        <v>101744</v>
      </c>
      <c r="I6" s="25">
        <v>106287.74176822287</v>
      </c>
      <c r="J6" s="22">
        <f>IF(H6=0,"",H6/I6)</f>
        <v>0.95725055690682359</v>
      </c>
      <c r="K6" s="1">
        <v>113878</v>
      </c>
      <c r="L6" s="25">
        <v>118687.53056889305</v>
      </c>
      <c r="M6" s="22">
        <f>IF(K6=0,"",K6/L6)</f>
        <v>0.95947737267899991</v>
      </c>
      <c r="N6" s="1">
        <v>86065</v>
      </c>
      <c r="O6" s="25">
        <v>93300.045685011399</v>
      </c>
      <c r="P6" s="22">
        <f>IF(N6=0,"",N6/O6)</f>
        <v>0.92245399633096103</v>
      </c>
      <c r="Q6" s="1">
        <v>83563</v>
      </c>
      <c r="R6" s="25">
        <v>89580.958792667807</v>
      </c>
      <c r="S6" s="22">
        <f>IF(Q6=0,"",Q6/R6)</f>
        <v>0.93282100489015551</v>
      </c>
      <c r="T6" s="5"/>
      <c r="U6" s="5"/>
    </row>
    <row r="7" spans="1:21" ht="13.35" customHeight="1" x14ac:dyDescent="0.25">
      <c r="A7" s="13" t="s">
        <v>4</v>
      </c>
      <c r="B7" s="1">
        <v>261081</v>
      </c>
      <c r="C7" s="1">
        <v>283945</v>
      </c>
      <c r="D7" s="22">
        <f t="shared" ref="D7:D26" si="0">IF(B7=0,"",B7/C7)</f>
        <v>0.91947736357393162</v>
      </c>
      <c r="E7" s="1">
        <v>48811</v>
      </c>
      <c r="F7" s="25">
        <v>46328.028770170582</v>
      </c>
      <c r="G7" s="22">
        <f t="shared" ref="G7:G26" si="1">IF(E7=0,"",E7/F7)</f>
        <v>1.0535954430987606</v>
      </c>
      <c r="H7" s="1">
        <v>50808</v>
      </c>
      <c r="I7" s="25">
        <v>53217.824648028982</v>
      </c>
      <c r="J7" s="22">
        <f t="shared" ref="J7:J26" si="2">IF(H7=0,"",H7/I7)</f>
        <v>0.95471771602903666</v>
      </c>
      <c r="K7" s="1">
        <v>54357</v>
      </c>
      <c r="L7" s="25">
        <v>59597.635763603837</v>
      </c>
      <c r="M7" s="22">
        <f t="shared" ref="M7:M26" si="3">IF(K7=0,"",K7/L7)</f>
        <v>0.91206638155260034</v>
      </c>
      <c r="N7" s="1">
        <v>54105</v>
      </c>
      <c r="O7" s="25">
        <v>63059.183654174107</v>
      </c>
      <c r="P7" s="22">
        <f t="shared" ref="P7:P26" si="4">IF(N7=0,"",N7/O7)</f>
        <v>0.85800349552128408</v>
      </c>
      <c r="Q7" s="1">
        <v>49940</v>
      </c>
      <c r="R7" s="25">
        <v>61742.327164022485</v>
      </c>
      <c r="S7" s="22">
        <f t="shared" ref="S7:S26" si="5">IF(Q7=0,"",Q7/R7)</f>
        <v>0.80884544353715659</v>
      </c>
      <c r="T7" s="5"/>
      <c r="U7" s="5"/>
    </row>
    <row r="8" spans="1:21" ht="13.35" customHeight="1" x14ac:dyDescent="0.25">
      <c r="A8" s="13" t="s">
        <v>5</v>
      </c>
      <c r="B8" s="1">
        <v>593806</v>
      </c>
      <c r="C8" s="1">
        <v>612155</v>
      </c>
      <c r="D8" s="22">
        <f t="shared" si="0"/>
        <v>0.97002556542052254</v>
      </c>
      <c r="E8" s="1">
        <v>186883</v>
      </c>
      <c r="F8" s="25">
        <v>170693.11081542491</v>
      </c>
      <c r="G8" s="22">
        <f t="shared" si="1"/>
        <v>1.0948479356151735</v>
      </c>
      <c r="H8" s="1">
        <v>127137</v>
      </c>
      <c r="I8" s="25">
        <v>134883.01133871582</v>
      </c>
      <c r="J8" s="22">
        <f t="shared" si="2"/>
        <v>0.94257237244456105</v>
      </c>
      <c r="K8" s="1">
        <v>110416</v>
      </c>
      <c r="L8" s="25">
        <v>119813.15427805061</v>
      </c>
      <c r="M8" s="22">
        <f t="shared" si="3"/>
        <v>0.92156825905574091</v>
      </c>
      <c r="N8" s="1">
        <v>104371</v>
      </c>
      <c r="O8" s="25">
        <v>118159.07776993758</v>
      </c>
      <c r="P8" s="22">
        <f t="shared" si="4"/>
        <v>0.88330919612639713</v>
      </c>
      <c r="Q8" s="1">
        <v>59121</v>
      </c>
      <c r="R8" s="25">
        <v>68606.645797871068</v>
      </c>
      <c r="S8" s="22">
        <f t="shared" si="5"/>
        <v>0.86173867432875695</v>
      </c>
      <c r="T8" s="5"/>
      <c r="U8" s="5"/>
    </row>
    <row r="9" spans="1:21" ht="13.35" customHeight="1" x14ac:dyDescent="0.25">
      <c r="A9" s="13" t="s">
        <v>38</v>
      </c>
      <c r="B9" s="1">
        <v>307810</v>
      </c>
      <c r="C9" s="1">
        <v>329540</v>
      </c>
      <c r="D9" s="22">
        <f t="shared" si="0"/>
        <v>0.93405959822783269</v>
      </c>
      <c r="E9" s="1">
        <v>104472</v>
      </c>
      <c r="F9" s="25">
        <v>105073.20444643065</v>
      </c>
      <c r="G9" s="22">
        <f t="shared" si="1"/>
        <v>0.99427823249897018</v>
      </c>
      <c r="H9" s="1">
        <v>72417</v>
      </c>
      <c r="I9" s="25">
        <v>78236.695751321138</v>
      </c>
      <c r="J9" s="22">
        <f t="shared" si="2"/>
        <v>0.92561424411609483</v>
      </c>
      <c r="K9" s="1">
        <v>57162</v>
      </c>
      <c r="L9" s="25">
        <v>64900.694445303707</v>
      </c>
      <c r="M9" s="22">
        <f t="shared" si="3"/>
        <v>0.88076099167435506</v>
      </c>
      <c r="N9" s="1">
        <v>37500</v>
      </c>
      <c r="O9" s="25">
        <v>42634.96430651292</v>
      </c>
      <c r="P9" s="22">
        <f t="shared" si="4"/>
        <v>0.87955978408715352</v>
      </c>
      <c r="Q9" s="1">
        <v>33148</v>
      </c>
      <c r="R9" s="25">
        <v>38694.441050431553</v>
      </c>
      <c r="S9" s="22">
        <f t="shared" si="5"/>
        <v>0.85666052022297667</v>
      </c>
      <c r="T9" s="5"/>
      <c r="U9" s="5"/>
    </row>
    <row r="10" spans="1:21" ht="13.35" customHeight="1" x14ac:dyDescent="0.25">
      <c r="A10" s="13" t="s">
        <v>6</v>
      </c>
      <c r="B10" s="1">
        <v>603888</v>
      </c>
      <c r="C10" s="1">
        <v>637180</v>
      </c>
      <c r="D10" s="22">
        <f t="shared" si="0"/>
        <v>0.94775102796697952</v>
      </c>
      <c r="E10" s="1">
        <v>87208</v>
      </c>
      <c r="F10" s="25">
        <v>90826.819441494299</v>
      </c>
      <c r="G10" s="22">
        <f t="shared" si="1"/>
        <v>0.96015692871613378</v>
      </c>
      <c r="H10" s="1">
        <v>102510</v>
      </c>
      <c r="I10" s="25">
        <v>105491.18386786207</v>
      </c>
      <c r="J10" s="22">
        <f t="shared" si="2"/>
        <v>0.97173997145016122</v>
      </c>
      <c r="K10" s="1">
        <v>98451</v>
      </c>
      <c r="L10" s="25">
        <v>98437.100050959329</v>
      </c>
      <c r="M10" s="22">
        <f t="shared" si="3"/>
        <v>1.0001412064052422</v>
      </c>
      <c r="N10" s="1">
        <v>104176</v>
      </c>
      <c r="O10" s="25">
        <v>107920.85077472799</v>
      </c>
      <c r="P10" s="22">
        <f t="shared" si="4"/>
        <v>0.96530002545527627</v>
      </c>
      <c r="Q10" s="1">
        <v>201555</v>
      </c>
      <c r="R10" s="25">
        <v>234504.04586495634</v>
      </c>
      <c r="S10" s="22">
        <f t="shared" si="5"/>
        <v>0.85949476588591278</v>
      </c>
      <c r="T10" s="5"/>
      <c r="U10" s="5"/>
    </row>
    <row r="11" spans="1:21" ht="13.35" customHeight="1" x14ac:dyDescent="0.25">
      <c r="A11" s="13" t="s">
        <v>42</v>
      </c>
      <c r="B11" s="1">
        <v>170015</v>
      </c>
      <c r="C11" s="1">
        <v>185990</v>
      </c>
      <c r="D11" s="22">
        <f t="shared" si="0"/>
        <v>0.91410828539168776</v>
      </c>
      <c r="E11" s="1">
        <v>28456</v>
      </c>
      <c r="F11" s="25">
        <v>28361.277496611689</v>
      </c>
      <c r="G11" s="22">
        <f t="shared" si="1"/>
        <v>1.0033398531994768</v>
      </c>
      <c r="H11" s="1">
        <v>26293</v>
      </c>
      <c r="I11" s="25">
        <v>27739.549867355479</v>
      </c>
      <c r="J11" s="22">
        <f t="shared" si="2"/>
        <v>0.94785243905281202</v>
      </c>
      <c r="K11" s="1">
        <v>29053</v>
      </c>
      <c r="L11" s="25">
        <v>32528.657699481169</v>
      </c>
      <c r="M11" s="22">
        <f t="shared" si="3"/>
        <v>0.89315090307164424</v>
      </c>
      <c r="N11" s="1">
        <v>38142</v>
      </c>
      <c r="O11" s="25">
        <v>42996.525573164952</v>
      </c>
      <c r="P11" s="22">
        <f t="shared" si="4"/>
        <v>0.88709493363820158</v>
      </c>
      <c r="Q11" s="1">
        <v>45836</v>
      </c>
      <c r="R11" s="25">
        <v>54363.989363386703</v>
      </c>
      <c r="S11" s="22">
        <f t="shared" si="5"/>
        <v>0.84313164903364923</v>
      </c>
      <c r="T11" s="5"/>
      <c r="U11" s="5"/>
    </row>
    <row r="12" spans="1:21" ht="13.35" customHeight="1" x14ac:dyDescent="0.25">
      <c r="A12" s="13" t="s">
        <v>7</v>
      </c>
      <c r="B12" s="1">
        <v>154198</v>
      </c>
      <c r="C12" s="1">
        <v>163725</v>
      </c>
      <c r="D12" s="22">
        <f t="shared" si="0"/>
        <v>0.94181096350587878</v>
      </c>
      <c r="E12" s="1">
        <v>36800</v>
      </c>
      <c r="F12" s="25">
        <v>38885.4761536113</v>
      </c>
      <c r="G12" s="22">
        <f t="shared" si="1"/>
        <v>0.94636876387027036</v>
      </c>
      <c r="H12" s="1">
        <v>23431</v>
      </c>
      <c r="I12" s="25">
        <v>24981.141086373791</v>
      </c>
      <c r="J12" s="22">
        <f t="shared" si="2"/>
        <v>0.9379475468708941</v>
      </c>
      <c r="K12" s="1">
        <v>27288</v>
      </c>
      <c r="L12" s="25">
        <v>29260.218919089013</v>
      </c>
      <c r="M12" s="22">
        <f t="shared" si="3"/>
        <v>0.93259726030954737</v>
      </c>
      <c r="N12" s="1">
        <v>35430</v>
      </c>
      <c r="O12" s="25">
        <v>36925.609262032944</v>
      </c>
      <c r="P12" s="22">
        <f t="shared" si="4"/>
        <v>0.959496693705993</v>
      </c>
      <c r="Q12" s="1">
        <v>30181</v>
      </c>
      <c r="R12" s="25">
        <v>33672.554578892967</v>
      </c>
      <c r="S12" s="22">
        <f t="shared" si="5"/>
        <v>0.89630859248553763</v>
      </c>
      <c r="T12" s="5"/>
      <c r="U12" s="5"/>
    </row>
    <row r="13" spans="1:21" ht="13.35" customHeight="1" x14ac:dyDescent="0.25">
      <c r="A13" s="13" t="s">
        <v>8</v>
      </c>
      <c r="B13" s="1">
        <v>110410</v>
      </c>
      <c r="C13" s="1">
        <v>121310</v>
      </c>
      <c r="D13" s="22">
        <f t="shared" si="0"/>
        <v>0.91014755584865226</v>
      </c>
      <c r="E13" s="1">
        <v>14956</v>
      </c>
      <c r="F13" s="25">
        <v>14373.514646389243</v>
      </c>
      <c r="G13" s="22">
        <f t="shared" si="1"/>
        <v>1.040524907647211</v>
      </c>
      <c r="H13" s="1">
        <v>17311</v>
      </c>
      <c r="I13" s="25">
        <v>18536.970581145273</v>
      </c>
      <c r="J13" s="22">
        <f t="shared" si="2"/>
        <v>0.93386348779167516</v>
      </c>
      <c r="K13" s="1">
        <v>16593</v>
      </c>
      <c r="L13" s="25">
        <v>18302.911786137356</v>
      </c>
      <c r="M13" s="22">
        <f t="shared" si="3"/>
        <v>0.90657706237581037</v>
      </c>
      <c r="N13" s="1">
        <v>23979</v>
      </c>
      <c r="O13" s="25">
        <v>27192.82862093786</v>
      </c>
      <c r="P13" s="22">
        <f t="shared" si="4"/>
        <v>0.88181337566099005</v>
      </c>
      <c r="Q13" s="1">
        <v>36276</v>
      </c>
      <c r="R13" s="25">
        <v>42903.774365390273</v>
      </c>
      <c r="S13" s="22">
        <f t="shared" si="5"/>
        <v>0.84552001628237206</v>
      </c>
      <c r="T13" s="5"/>
      <c r="U13" s="5"/>
    </row>
    <row r="14" spans="1:21" ht="13.35" customHeight="1" x14ac:dyDescent="0.25">
      <c r="A14" s="13" t="s">
        <v>39</v>
      </c>
      <c r="B14" s="1">
        <v>178777</v>
      </c>
      <c r="C14" s="1">
        <v>194904.99999999997</v>
      </c>
      <c r="D14" s="22">
        <f t="shared" si="0"/>
        <v>0.91725199456145312</v>
      </c>
      <c r="E14" s="1">
        <v>24262</v>
      </c>
      <c r="F14" s="25">
        <v>23417.983960802165</v>
      </c>
      <c r="G14" s="22">
        <f t="shared" si="1"/>
        <v>1.0360413620835414</v>
      </c>
      <c r="H14" s="1">
        <v>28723</v>
      </c>
      <c r="I14" s="25">
        <v>30539.88378648071</v>
      </c>
      <c r="J14" s="22">
        <f t="shared" si="2"/>
        <v>0.94050783561642093</v>
      </c>
      <c r="K14" s="1">
        <v>33209</v>
      </c>
      <c r="L14" s="25">
        <v>37634.153712187377</v>
      </c>
      <c r="M14" s="22">
        <f t="shared" si="3"/>
        <v>0.88241654785093937</v>
      </c>
      <c r="N14" s="1">
        <v>45282</v>
      </c>
      <c r="O14" s="25">
        <v>50649.668908213833</v>
      </c>
      <c r="P14" s="22">
        <f t="shared" si="4"/>
        <v>0.89402361310710643</v>
      </c>
      <c r="Q14" s="1">
        <v>45261</v>
      </c>
      <c r="R14" s="25">
        <v>52663.309632315919</v>
      </c>
      <c r="S14" s="22">
        <f t="shared" si="5"/>
        <v>0.85944085770534973</v>
      </c>
      <c r="T14" s="5"/>
      <c r="U14" s="5"/>
    </row>
    <row r="15" spans="1:21" ht="13.35" customHeight="1" x14ac:dyDescent="0.25">
      <c r="A15" s="13" t="s">
        <v>9</v>
      </c>
      <c r="B15" s="1">
        <v>157025</v>
      </c>
      <c r="C15" s="1">
        <v>168670</v>
      </c>
      <c r="D15" s="22">
        <f t="shared" si="0"/>
        <v>0.93095986245331119</v>
      </c>
      <c r="E15" s="1">
        <v>32344</v>
      </c>
      <c r="F15" s="25">
        <v>32426.276081440363</v>
      </c>
      <c r="G15" s="22">
        <f t="shared" si="1"/>
        <v>0.9974626725179998</v>
      </c>
      <c r="H15" s="1">
        <v>36451</v>
      </c>
      <c r="I15" s="25">
        <v>38097.983275232764</v>
      </c>
      <c r="J15" s="22">
        <f t="shared" si="2"/>
        <v>0.9567698042351902</v>
      </c>
      <c r="K15" s="1">
        <v>39517</v>
      </c>
      <c r="L15" s="25">
        <v>43122.525304492417</v>
      </c>
      <c r="M15" s="22">
        <f t="shared" si="3"/>
        <v>0.91638881816328133</v>
      </c>
      <c r="N15" s="1">
        <v>32588</v>
      </c>
      <c r="O15" s="25">
        <v>37932.527906004507</v>
      </c>
      <c r="P15" s="22">
        <f t="shared" si="4"/>
        <v>0.85910435710353761</v>
      </c>
      <c r="Q15" s="1">
        <v>15031</v>
      </c>
      <c r="R15" s="25">
        <v>17090.687432829945</v>
      </c>
      <c r="S15" s="22">
        <f t="shared" si="5"/>
        <v>0.87948481060665595</v>
      </c>
      <c r="T15" s="5"/>
      <c r="U15" s="5"/>
    </row>
    <row r="16" spans="1:21" ht="13.35" customHeight="1" x14ac:dyDescent="0.25">
      <c r="A16" s="13" t="s">
        <v>10</v>
      </c>
      <c r="B16" s="1">
        <v>193623</v>
      </c>
      <c r="C16" s="1">
        <v>206725</v>
      </c>
      <c r="D16" s="22">
        <f t="shared" si="0"/>
        <v>0.93662111500786072</v>
      </c>
      <c r="E16" s="1">
        <v>14934</v>
      </c>
      <c r="F16" s="25">
        <v>14650.852574959776</v>
      </c>
      <c r="G16" s="22">
        <f t="shared" si="1"/>
        <v>1.0193263445653777</v>
      </c>
      <c r="H16" s="1">
        <v>22917</v>
      </c>
      <c r="I16" s="25">
        <v>22664.326490736177</v>
      </c>
      <c r="J16" s="22">
        <f t="shared" si="2"/>
        <v>1.0111485117092318</v>
      </c>
      <c r="K16" s="1">
        <v>34050</v>
      </c>
      <c r="L16" s="25">
        <v>35222.381654489589</v>
      </c>
      <c r="M16" s="22">
        <f t="shared" si="3"/>
        <v>0.9667148670981438</v>
      </c>
      <c r="N16" s="1">
        <v>41401</v>
      </c>
      <c r="O16" s="25">
        <v>45054.609223936015</v>
      </c>
      <c r="P16" s="22">
        <f t="shared" si="4"/>
        <v>0.91890709326150422</v>
      </c>
      <c r="Q16" s="1">
        <v>77335</v>
      </c>
      <c r="R16" s="25">
        <v>89132.830055878439</v>
      </c>
      <c r="S16" s="22">
        <f t="shared" si="5"/>
        <v>0.86763765889086841</v>
      </c>
      <c r="T16" s="5"/>
      <c r="U16" s="5"/>
    </row>
    <row r="17" spans="1:21" ht="13.35" customHeight="1" x14ac:dyDescent="0.25">
      <c r="A17" s="13" t="s">
        <v>11</v>
      </c>
      <c r="B17" s="1">
        <v>61191</v>
      </c>
      <c r="C17" s="1">
        <v>63612.5</v>
      </c>
      <c r="D17" s="22">
        <f t="shared" si="0"/>
        <v>0.96193358223619574</v>
      </c>
      <c r="E17" s="1">
        <v>8815</v>
      </c>
      <c r="F17" s="25">
        <v>8435.9092297759762</v>
      </c>
      <c r="G17" s="22">
        <f t="shared" si="1"/>
        <v>1.0449377488422893</v>
      </c>
      <c r="H17" s="1">
        <v>15297</v>
      </c>
      <c r="I17" s="25">
        <v>15656.868719260257</v>
      </c>
      <c r="J17" s="22">
        <f t="shared" si="2"/>
        <v>0.97701528155386741</v>
      </c>
      <c r="K17" s="1">
        <v>16335</v>
      </c>
      <c r="L17" s="25">
        <v>17437.745555569792</v>
      </c>
      <c r="M17" s="22">
        <f t="shared" si="3"/>
        <v>0.93676100204263135</v>
      </c>
      <c r="N17" s="1">
        <v>13039</v>
      </c>
      <c r="O17" s="25">
        <v>14053.623829191412</v>
      </c>
      <c r="P17" s="22">
        <f t="shared" si="4"/>
        <v>0.92780340206033607</v>
      </c>
      <c r="Q17" s="1">
        <v>7514</v>
      </c>
      <c r="R17" s="25">
        <v>8028.3526662025597</v>
      </c>
      <c r="S17" s="22">
        <f t="shared" si="5"/>
        <v>0.93593297559437549</v>
      </c>
      <c r="T17" s="5"/>
      <c r="U17" s="5"/>
    </row>
    <row r="18" spans="1:21" ht="13.35" customHeight="1" x14ac:dyDescent="0.25">
      <c r="A18" s="13" t="s">
        <v>12</v>
      </c>
      <c r="B18" s="1">
        <v>341151</v>
      </c>
      <c r="C18" s="1">
        <v>366445.00000000006</v>
      </c>
      <c r="D18" s="22">
        <f t="shared" si="0"/>
        <v>0.93097463466550223</v>
      </c>
      <c r="E18" s="1">
        <v>89988</v>
      </c>
      <c r="F18" s="25">
        <v>85526.480495783195</v>
      </c>
      <c r="G18" s="22">
        <f t="shared" si="1"/>
        <v>1.0521653583586521</v>
      </c>
      <c r="H18" s="1">
        <v>72997</v>
      </c>
      <c r="I18" s="25">
        <v>81551.548159939717</v>
      </c>
      <c r="J18" s="22">
        <f t="shared" si="2"/>
        <v>0.8951025657641416</v>
      </c>
      <c r="K18" s="1">
        <v>63406</v>
      </c>
      <c r="L18" s="25">
        <v>71134.922382294681</v>
      </c>
      <c r="M18" s="22">
        <f t="shared" si="3"/>
        <v>0.89134841054921299</v>
      </c>
      <c r="N18" s="1">
        <v>67002</v>
      </c>
      <c r="O18" s="25">
        <v>76837.145021030839</v>
      </c>
      <c r="P18" s="22">
        <f t="shared" si="4"/>
        <v>0.87200012418031803</v>
      </c>
      <c r="Q18" s="1">
        <v>43387</v>
      </c>
      <c r="R18" s="25">
        <v>51394.903940951604</v>
      </c>
      <c r="S18" s="22">
        <f t="shared" si="5"/>
        <v>0.84418875555926698</v>
      </c>
      <c r="T18" s="5"/>
      <c r="U18" s="5"/>
    </row>
    <row r="19" spans="1:21" ht="13.35" customHeight="1" x14ac:dyDescent="0.25">
      <c r="A19" s="13" t="s">
        <v>43</v>
      </c>
      <c r="B19" s="1">
        <v>49477</v>
      </c>
      <c r="C19" s="1">
        <v>53480</v>
      </c>
      <c r="D19" s="22">
        <f t="shared" si="0"/>
        <v>0.92514958863126406</v>
      </c>
      <c r="E19" s="1">
        <v>3908</v>
      </c>
      <c r="F19" s="25">
        <v>3725.3271707519762</v>
      </c>
      <c r="G19" s="22">
        <f t="shared" si="1"/>
        <v>1.0490353788741595</v>
      </c>
      <c r="H19" s="1">
        <v>4684</v>
      </c>
      <c r="I19" s="25">
        <v>4837.5792388208947</v>
      </c>
      <c r="J19" s="22">
        <f t="shared" si="2"/>
        <v>0.96825287375378932</v>
      </c>
      <c r="K19" s="1">
        <v>5959</v>
      </c>
      <c r="L19" s="25">
        <v>6520.8939353867245</v>
      </c>
      <c r="M19" s="22">
        <f t="shared" si="3"/>
        <v>0.913831762799037</v>
      </c>
      <c r="N19" s="1">
        <v>10265</v>
      </c>
      <c r="O19" s="25">
        <v>11235.996168989148</v>
      </c>
      <c r="P19" s="22">
        <f t="shared" si="4"/>
        <v>0.91358165716814199</v>
      </c>
      <c r="Q19" s="1">
        <v>23771</v>
      </c>
      <c r="R19" s="25">
        <v>27160.203486051261</v>
      </c>
      <c r="S19" s="22">
        <f t="shared" si="5"/>
        <v>0.87521435589420882</v>
      </c>
      <c r="T19" s="5"/>
      <c r="U19" s="5"/>
    </row>
    <row r="20" spans="1:21" ht="13.35" customHeight="1" x14ac:dyDescent="0.25">
      <c r="A20" s="13" t="s">
        <v>13</v>
      </c>
      <c r="B20" s="1">
        <v>122800</v>
      </c>
      <c r="C20" s="1">
        <v>129662.5</v>
      </c>
      <c r="D20" s="22">
        <f t="shared" si="0"/>
        <v>0.94707413477296831</v>
      </c>
      <c r="E20" s="1">
        <v>17019</v>
      </c>
      <c r="F20" s="25">
        <v>16029.249128139745</v>
      </c>
      <c r="G20" s="22">
        <f t="shared" si="1"/>
        <v>1.0617465524397349</v>
      </c>
      <c r="H20" s="1">
        <v>18684</v>
      </c>
      <c r="I20" s="25">
        <v>19389.296934029113</v>
      </c>
      <c r="J20" s="22">
        <f t="shared" si="2"/>
        <v>0.96362441936761078</v>
      </c>
      <c r="K20" s="1">
        <v>25475</v>
      </c>
      <c r="L20" s="25">
        <v>28167.027856179328</v>
      </c>
      <c r="M20" s="22">
        <f t="shared" si="3"/>
        <v>0.9044262720964098</v>
      </c>
      <c r="N20" s="1">
        <v>30369</v>
      </c>
      <c r="O20" s="25">
        <v>35011.392565804599</v>
      </c>
      <c r="P20" s="22">
        <f t="shared" si="4"/>
        <v>0.86740337285701696</v>
      </c>
      <c r="Q20" s="1">
        <v>26235</v>
      </c>
      <c r="R20" s="25">
        <v>31065.533515847237</v>
      </c>
      <c r="S20" s="22">
        <f t="shared" si="5"/>
        <v>0.84450505208986437</v>
      </c>
      <c r="T20" s="5"/>
      <c r="U20" s="5"/>
    </row>
    <row r="21" spans="1:21" ht="13.35" customHeight="1" x14ac:dyDescent="0.25">
      <c r="A21" s="13" t="s">
        <v>14</v>
      </c>
      <c r="B21" s="1">
        <v>435508</v>
      </c>
      <c r="C21" s="1">
        <v>470260</v>
      </c>
      <c r="D21" s="22">
        <f t="shared" si="0"/>
        <v>0.92610045506740957</v>
      </c>
      <c r="E21" s="1">
        <v>61252</v>
      </c>
      <c r="F21" s="25">
        <v>58849.363216693702</v>
      </c>
      <c r="G21" s="22">
        <f t="shared" si="1"/>
        <v>1.0408268951774273</v>
      </c>
      <c r="H21" s="1">
        <v>67820</v>
      </c>
      <c r="I21" s="25">
        <v>72391.177480379236</v>
      </c>
      <c r="J21" s="22">
        <f t="shared" si="2"/>
        <v>0.93685449471217397</v>
      </c>
      <c r="K21" s="1">
        <v>80024</v>
      </c>
      <c r="L21" s="25">
        <v>88288.339001646687</v>
      </c>
      <c r="M21" s="22">
        <f t="shared" si="3"/>
        <v>0.90639376507590041</v>
      </c>
      <c r="N21" s="1">
        <v>106574</v>
      </c>
      <c r="O21" s="25">
        <v>119400.27390988622</v>
      </c>
      <c r="P21" s="22">
        <f t="shared" si="4"/>
        <v>0.89257751686929576</v>
      </c>
      <c r="Q21" s="1">
        <v>111542</v>
      </c>
      <c r="R21" s="25">
        <v>131330.84639139418</v>
      </c>
      <c r="S21" s="22">
        <f t="shared" si="5"/>
        <v>0.84932065135391599</v>
      </c>
      <c r="T21" s="5"/>
      <c r="U21" s="5"/>
    </row>
    <row r="22" spans="1:21" ht="13.35" customHeight="1" x14ac:dyDescent="0.25">
      <c r="A22" s="13" t="s">
        <v>15</v>
      </c>
      <c r="B22" s="1">
        <v>49052</v>
      </c>
      <c r="C22" s="1">
        <v>51490</v>
      </c>
      <c r="D22" s="22">
        <f t="shared" si="0"/>
        <v>0.95265100019421245</v>
      </c>
      <c r="E22" s="1">
        <v>8150</v>
      </c>
      <c r="F22" s="25">
        <v>7687.5265650936599</v>
      </c>
      <c r="G22" s="22">
        <f t="shared" si="1"/>
        <v>1.0601589381175303</v>
      </c>
      <c r="H22" s="1">
        <v>10077</v>
      </c>
      <c r="I22" s="25">
        <v>10422.990164829673</v>
      </c>
      <c r="J22" s="22">
        <f t="shared" si="2"/>
        <v>0.9668050953365428</v>
      </c>
      <c r="K22" s="1">
        <v>10222</v>
      </c>
      <c r="L22" s="25">
        <v>10912.310405940065</v>
      </c>
      <c r="M22" s="22">
        <f t="shared" si="3"/>
        <v>0.9367402153842419</v>
      </c>
      <c r="N22" s="1">
        <v>12723</v>
      </c>
      <c r="O22" s="25">
        <v>14395.614320343702</v>
      </c>
      <c r="P22" s="22">
        <f t="shared" si="4"/>
        <v>0.88381084105733609</v>
      </c>
      <c r="Q22" s="1">
        <v>7255</v>
      </c>
      <c r="R22" s="25">
        <v>8071.5585437928985</v>
      </c>
      <c r="S22" s="22">
        <f t="shared" si="5"/>
        <v>0.89883508378678123</v>
      </c>
      <c r="T22" s="5"/>
      <c r="U22" s="5"/>
    </row>
    <row r="23" spans="1:21" ht="13.35" customHeight="1" x14ac:dyDescent="0.25">
      <c r="A23" s="13" t="s">
        <v>44</v>
      </c>
      <c r="B23" s="1">
        <v>635846</v>
      </c>
      <c r="C23" s="1">
        <v>659315</v>
      </c>
      <c r="D23" s="22">
        <f t="shared" si="0"/>
        <v>0.96440396472096035</v>
      </c>
      <c r="E23" s="1">
        <v>158100</v>
      </c>
      <c r="F23" s="25">
        <v>159083.78326456228</v>
      </c>
      <c r="G23" s="22">
        <f t="shared" si="1"/>
        <v>0.99381594249034033</v>
      </c>
      <c r="H23" s="1">
        <v>170848</v>
      </c>
      <c r="I23" s="25">
        <v>171750.68717522951</v>
      </c>
      <c r="J23" s="22">
        <f t="shared" si="2"/>
        <v>0.99474420050320644</v>
      </c>
      <c r="K23" s="1">
        <v>133329</v>
      </c>
      <c r="L23" s="25">
        <v>145057.97740480694</v>
      </c>
      <c r="M23" s="22">
        <f t="shared" si="3"/>
        <v>0.91914283092424909</v>
      </c>
      <c r="N23" s="1">
        <v>112581</v>
      </c>
      <c r="O23" s="25">
        <v>119000.30503678006</v>
      </c>
      <c r="P23" s="22">
        <f t="shared" si="4"/>
        <v>0.94605639847060885</v>
      </c>
      <c r="Q23" s="1">
        <v>56534</v>
      </c>
      <c r="R23" s="25">
        <v>64422.247118621221</v>
      </c>
      <c r="S23" s="22">
        <f t="shared" si="5"/>
        <v>0.87755398994237932</v>
      </c>
      <c r="T23" s="5"/>
      <c r="U23" s="5"/>
    </row>
    <row r="24" spans="1:21" ht="13.35" customHeight="1" x14ac:dyDescent="0.25">
      <c r="A24" s="13" t="s">
        <v>16</v>
      </c>
      <c r="B24" s="1">
        <v>32646</v>
      </c>
      <c r="C24" s="1">
        <v>32965</v>
      </c>
      <c r="D24" s="22">
        <f t="shared" si="0"/>
        <v>0.99032306992264518</v>
      </c>
      <c r="E24" s="1">
        <v>2726</v>
      </c>
      <c r="F24" s="25">
        <v>2166.8651141533628</v>
      </c>
      <c r="G24" s="22">
        <f t="shared" si="1"/>
        <v>1.2580386209526948</v>
      </c>
      <c r="H24" s="1">
        <v>2140</v>
      </c>
      <c r="I24" s="25">
        <v>2075.3677419695991</v>
      </c>
      <c r="J24" s="22">
        <f t="shared" si="2"/>
        <v>1.0311425569181598</v>
      </c>
      <c r="K24" s="1">
        <v>8314</v>
      </c>
      <c r="L24" s="25">
        <v>8857.252842638427</v>
      </c>
      <c r="M24" s="22">
        <f t="shared" si="3"/>
        <v>0.93866576326880591</v>
      </c>
      <c r="N24" s="1">
        <v>10917</v>
      </c>
      <c r="O24" s="25">
        <v>11546.194310104322</v>
      </c>
      <c r="P24" s="22">
        <f t="shared" si="4"/>
        <v>0.9455063466623197</v>
      </c>
      <c r="Q24" s="1">
        <v>7946</v>
      </c>
      <c r="R24" s="25">
        <v>8319.3199911342908</v>
      </c>
      <c r="S24" s="22">
        <f t="shared" si="5"/>
        <v>0.95512614113507721</v>
      </c>
      <c r="T24" s="5"/>
      <c r="U24" s="5"/>
    </row>
    <row r="25" spans="1:21" ht="13.35" customHeight="1" x14ac:dyDescent="0.25">
      <c r="A25" s="13" t="s">
        <v>17</v>
      </c>
      <c r="B25" s="1">
        <v>66248</v>
      </c>
      <c r="C25" s="1">
        <v>70400.000000000015</v>
      </c>
      <c r="D25" s="22">
        <f t="shared" si="0"/>
        <v>0.94102272727272707</v>
      </c>
      <c r="E25" s="1">
        <v>4172</v>
      </c>
      <c r="F25" s="25">
        <v>3704.4033307071122</v>
      </c>
      <c r="G25" s="22">
        <f t="shared" si="1"/>
        <v>1.1262272564698377</v>
      </c>
      <c r="H25" s="1">
        <v>6376</v>
      </c>
      <c r="I25" s="25">
        <v>6520.3799799044136</v>
      </c>
      <c r="J25" s="22">
        <f t="shared" si="2"/>
        <v>0.97785712177060424</v>
      </c>
      <c r="K25" s="1">
        <v>13314</v>
      </c>
      <c r="L25" s="25">
        <v>13718.887713965356</v>
      </c>
      <c r="M25" s="22">
        <f t="shared" si="3"/>
        <v>0.97048684103207628</v>
      </c>
      <c r="N25" s="1">
        <v>15280</v>
      </c>
      <c r="O25" s="25">
        <v>17056.879124028223</v>
      </c>
      <c r="P25" s="22">
        <f t="shared" si="4"/>
        <v>0.89582624634273733</v>
      </c>
      <c r="Q25" s="1">
        <v>26437</v>
      </c>
      <c r="R25" s="25">
        <v>29399.449851394904</v>
      </c>
      <c r="S25" s="22">
        <f t="shared" si="5"/>
        <v>0.89923451403447452</v>
      </c>
      <c r="T25" s="5"/>
      <c r="U25" s="5"/>
    </row>
    <row r="26" spans="1:21" ht="13.35" customHeight="1" x14ac:dyDescent="0.25">
      <c r="A26" s="19" t="s">
        <v>18</v>
      </c>
      <c r="B26" s="20">
        <f>Ethnicity!B26</f>
        <v>5003057</v>
      </c>
      <c r="C26" s="20">
        <f>SUM(C6:C25)</f>
        <v>5301410</v>
      </c>
      <c r="D26" s="21">
        <f t="shared" si="0"/>
        <v>0.94372195321621988</v>
      </c>
      <c r="E26" s="20">
        <f>SUM(E6:E25)</f>
        <v>1022220</v>
      </c>
      <c r="F26" s="20">
        <f>SUM(F6:F25)</f>
        <v>1002024.175088201</v>
      </c>
      <c r="G26" s="21">
        <f t="shared" si="1"/>
        <v>1.0201550276070148</v>
      </c>
      <c r="H26" s="20">
        <f>SUM(H6:H25)</f>
        <v>978665</v>
      </c>
      <c r="I26" s="20">
        <f>SUM(I6:I25)</f>
        <v>1025272.2080558375</v>
      </c>
      <c r="J26" s="21">
        <f t="shared" si="2"/>
        <v>0.95454162544382626</v>
      </c>
      <c r="K26" s="20">
        <f>SUM(K6:K25)</f>
        <v>970352</v>
      </c>
      <c r="L26" s="20">
        <f>SUM(L6:L25)</f>
        <v>1047602.3212811154</v>
      </c>
      <c r="M26" s="21">
        <f t="shared" si="3"/>
        <v>0.92625987962049783</v>
      </c>
      <c r="N26" s="20">
        <f>SUM(N6:N25)</f>
        <v>981789</v>
      </c>
      <c r="O26" s="20">
        <f>SUM(O6:O25)</f>
        <v>1084363.3159708125</v>
      </c>
      <c r="P26" s="21">
        <f t="shared" si="4"/>
        <v>0.90540595162150117</v>
      </c>
      <c r="Q26" s="20">
        <f>SUM(Q6:Q25)</f>
        <v>987868</v>
      </c>
      <c r="R26" s="20">
        <f>SUM(R6:R25)</f>
        <v>1142147.9796040338</v>
      </c>
      <c r="S26" s="21">
        <f t="shared" si="5"/>
        <v>0.86492119903979481</v>
      </c>
      <c r="T26" s="5"/>
      <c r="U26" s="5"/>
    </row>
    <row r="28" spans="1:21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1" x14ac:dyDescent="0.25">
      <c r="A29" s="3" t="s">
        <v>49</v>
      </c>
    </row>
    <row r="30" spans="1:21" ht="12" x14ac:dyDescent="0.25">
      <c r="A30" s="26" t="s">
        <v>41</v>
      </c>
      <c r="B30" s="23"/>
      <c r="C30" s="23"/>
      <c r="D30" s="23"/>
      <c r="E30" s="23"/>
      <c r="F30" s="23"/>
      <c r="G30" s="23"/>
      <c r="H30" s="23"/>
      <c r="I30" s="23"/>
    </row>
    <row r="33" spans="1:3" x14ac:dyDescent="0.25">
      <c r="A33" s="26"/>
      <c r="B33" s="5"/>
      <c r="C33" s="5"/>
    </row>
    <row r="34" spans="1:3" x14ac:dyDescent="0.25">
      <c r="B34" s="5"/>
    </row>
  </sheetData>
  <pageMargins left="0.31496062992125984" right="0.31496062992125984" top="0.55118110236220474" bottom="0.35433070866141736" header="0.31496062992125984" footer="0.31496062992125984"/>
  <pageSetup paperSize="9" scale="64" orientation="landscape" r:id="rId1"/>
  <rowBreaks count="2" manualBreakCount="2">
    <brk id="27" max="16383" man="1"/>
    <brk id="53" max="16383" man="1"/>
  </rowBreaks>
  <ignoredErrors>
    <ignoredError sqref="A3:S3 A27:S27 G6:G25 J6:J25 M6:M25 P6:P25 S7:S25 D7:D25 B31:S31 B30:S30 C26:D26 G26 J26 M26 P26 S26 B1:S1 B2:S2 B5:S5 A4:P4 R4:S4 B29:P29 R29:S29 A35 B32:S32 S6 W6:XFD6 W7:XFD25 W26:XFD26 T37:XFD1048576 T36:XFD36 W27:XFD28 W29:XFD29 A34 D34:S34 D35:S35 D33:S33 D6 B28:S28 T3:XFD3 T31:XFD31 T30:XFD30 T1:XFD1 T2:XFD2 T5:XFD5 T4:XFD4 T32:XFD32 T34:XFD34 T35:XFD35 T33:XFD33 B36:S36 A37:S1048576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Tables - January 2017</dc:title>
  <dc:creator>Ministry of Health</dc:creator>
  <cp:lastModifiedBy>Yuelin Yao</cp:lastModifiedBy>
  <cp:lastPrinted>2023-04-12T02:01:49Z</cp:lastPrinted>
  <dcterms:created xsi:type="dcterms:W3CDTF">2015-08-23T23:06:45Z</dcterms:created>
  <dcterms:modified xsi:type="dcterms:W3CDTF">2024-04-26T04:39:23Z</dcterms:modified>
</cp:coreProperties>
</file>