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M\12 Primary Care\02 Regular Analyses\01 Web Pivot Table and Tier 1 Stats\Tier 1 Statistics\2024Q1\"/>
    </mc:Choice>
  </mc:AlternateContent>
  <xr:revisionPtr revIDLastSave="0" documentId="13_ncr:1_{336E6816-998C-45C9-AD31-501C60007B5C}" xr6:coauthVersionLast="47" xr6:coauthVersionMax="47" xr10:uidLastSave="{00000000-0000-0000-0000-000000000000}"/>
  <bookViews>
    <workbookView xWindow="-33600" yWindow="620" windowWidth="20500" windowHeight="12970" activeTab="3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C26" i="6"/>
  <c r="B26" i="6"/>
  <c r="B26" i="7"/>
  <c r="C26" i="7"/>
  <c r="D6" i="1" l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E26" i="1"/>
  <c r="F26" i="1"/>
  <c r="H26" i="1"/>
  <c r="J26" i="1" s="1"/>
  <c r="I26" i="1"/>
  <c r="K26" i="1"/>
  <c r="L26" i="1"/>
  <c r="R26" i="8"/>
  <c r="Q26" i="8"/>
  <c r="O26" i="8"/>
  <c r="N26" i="8"/>
  <c r="L26" i="8"/>
  <c r="K26" i="8"/>
  <c r="I26" i="8"/>
  <c r="H26" i="8"/>
  <c r="F26" i="8"/>
  <c r="E26" i="8"/>
  <c r="U26" i="7"/>
  <c r="T26" i="7"/>
  <c r="R26" i="7"/>
  <c r="Q26" i="7"/>
  <c r="O26" i="7"/>
  <c r="N26" i="7"/>
  <c r="L26" i="7"/>
  <c r="K26" i="7"/>
  <c r="I26" i="7"/>
  <c r="H26" i="7"/>
  <c r="F26" i="7"/>
  <c r="E26" i="7"/>
  <c r="I26" i="6"/>
  <c r="H26" i="6"/>
  <c r="F26" i="6"/>
  <c r="E26" i="6"/>
  <c r="M26" i="1" l="1"/>
  <c r="C26" i="1"/>
  <c r="B26" i="1"/>
  <c r="D26" i="1" s="1"/>
  <c r="G26" i="1"/>
  <c r="B26" i="8" l="1"/>
  <c r="C26" i="8"/>
  <c r="D7" i="7"/>
  <c r="A1" i="8"/>
  <c r="S26" i="8"/>
  <c r="P26" i="8"/>
  <c r="M26" i="8"/>
  <c r="J26" i="8"/>
  <c r="G26" i="8"/>
  <c r="S25" i="8"/>
  <c r="P25" i="8"/>
  <c r="M25" i="8"/>
  <c r="J25" i="8"/>
  <c r="D25" i="8"/>
  <c r="S24" i="8"/>
  <c r="P24" i="8"/>
  <c r="M24" i="8"/>
  <c r="J24" i="8"/>
  <c r="D24" i="8"/>
  <c r="S23" i="8"/>
  <c r="P23" i="8"/>
  <c r="M23" i="8"/>
  <c r="J23" i="8"/>
  <c r="D23" i="8"/>
  <c r="S22" i="8"/>
  <c r="P22" i="8"/>
  <c r="M22" i="8"/>
  <c r="J22" i="8"/>
  <c r="D22" i="8"/>
  <c r="S21" i="8"/>
  <c r="P21" i="8"/>
  <c r="M21" i="8"/>
  <c r="J21" i="8"/>
  <c r="D21" i="8"/>
  <c r="S20" i="8"/>
  <c r="P20" i="8"/>
  <c r="M20" i="8"/>
  <c r="J20" i="8"/>
  <c r="D20" i="8"/>
  <c r="S19" i="8"/>
  <c r="P19" i="8"/>
  <c r="M19" i="8"/>
  <c r="J19" i="8"/>
  <c r="D19" i="8"/>
  <c r="S18" i="8"/>
  <c r="P18" i="8"/>
  <c r="M18" i="8"/>
  <c r="J18" i="8"/>
  <c r="D18" i="8"/>
  <c r="S17" i="8"/>
  <c r="P17" i="8"/>
  <c r="M17" i="8"/>
  <c r="J17" i="8"/>
  <c r="D17" i="8"/>
  <c r="S16" i="8"/>
  <c r="P16" i="8"/>
  <c r="M16" i="8"/>
  <c r="J16" i="8"/>
  <c r="D16" i="8"/>
  <c r="S15" i="8"/>
  <c r="P15" i="8"/>
  <c r="M15" i="8"/>
  <c r="J15" i="8"/>
  <c r="D15" i="8"/>
  <c r="S14" i="8"/>
  <c r="P14" i="8"/>
  <c r="M14" i="8"/>
  <c r="J14" i="8"/>
  <c r="D14" i="8"/>
  <c r="S13" i="8"/>
  <c r="P13" i="8"/>
  <c r="M13" i="8"/>
  <c r="J13" i="8"/>
  <c r="D13" i="8"/>
  <c r="S12" i="8"/>
  <c r="P12" i="8"/>
  <c r="M12" i="8"/>
  <c r="J12" i="8"/>
  <c r="D12" i="8"/>
  <c r="S11" i="8"/>
  <c r="P11" i="8"/>
  <c r="M11" i="8"/>
  <c r="J11" i="8"/>
  <c r="D11" i="8"/>
  <c r="S10" i="8"/>
  <c r="P10" i="8"/>
  <c r="M10" i="8"/>
  <c r="J10" i="8"/>
  <c r="D10" i="8"/>
  <c r="S9" i="8"/>
  <c r="P9" i="8"/>
  <c r="M9" i="8"/>
  <c r="J9" i="8"/>
  <c r="D9" i="8"/>
  <c r="S8" i="8"/>
  <c r="P8" i="8"/>
  <c r="M8" i="8"/>
  <c r="J8" i="8"/>
  <c r="D8" i="8"/>
  <c r="S7" i="8"/>
  <c r="P7" i="8"/>
  <c r="M7" i="8"/>
  <c r="J7" i="8"/>
  <c r="D7" i="8"/>
  <c r="S6" i="8"/>
  <c r="P6" i="8"/>
  <c r="M6" i="8"/>
  <c r="J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D7" i="6"/>
  <c r="D9" i="6"/>
  <c r="D11" i="6"/>
  <c r="D13" i="6"/>
  <c r="D15" i="6"/>
  <c r="D17" i="6"/>
  <c r="D19" i="6"/>
  <c r="D21" i="6"/>
  <c r="D23" i="6"/>
  <c r="D25" i="6"/>
  <c r="D8" i="7"/>
  <c r="D6" i="8"/>
  <c r="D6" i="7"/>
  <c r="D6" i="6"/>
  <c r="D26" i="6" l="1"/>
  <c r="D26" i="7"/>
  <c r="D26" i="8"/>
</calcChain>
</file>

<file path=xl/sharedStrings.xml><?xml version="1.0" encoding="utf-8"?>
<sst xmlns="http://schemas.openxmlformats.org/spreadsheetml/2006/main" count="182" uniqueCount="50">
  <si>
    <t>Total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</si>
  <si>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</si>
  <si>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</si>
  <si>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</si>
  <si>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</si>
  <si>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</si>
  <si>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</si>
  <si>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</si>
  <si>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</si>
  <si>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</si>
  <si>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</si>
  <si>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</si>
  <si>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</si>
  <si>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Taranaki</t>
  </si>
  <si>
    <t>Waikato</t>
  </si>
  <si>
    <t>Wairarapa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</si>
  <si>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</si>
  <si>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</si>
  <si>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</si>
  <si>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</si>
  <si>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</si>
  <si>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</si>
  <si>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</si>
  <si>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</si>
  <si>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</si>
  <si>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</si>
  <si>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</si>
  <si>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</si>
  <si>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</si>
  <si>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</si>
  <si>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NZ Dep 1 - 2</t>
  </si>
  <si>
    <t>NZ Dep 3 - 4</t>
  </si>
  <si>
    <t>NZ Dep 5 - 6</t>
  </si>
  <si>
    <t>NZ Dep 7 - 8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</si>
  <si>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</si>
  <si>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</si>
  <si>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</si>
  <si>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</si>
  <si>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</si>
  <si>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MidCentral</t>
  </si>
  <si>
    <t>NZ Dep 9 - 10 (Highly Deprived)</t>
  </si>
  <si>
    <t xml:space="preserve">           Total enrolment numbers include enrolees with unknown deprivation. Counts of those with unknown deprivation are not displayed separately.</t>
  </si>
  <si>
    <t>Hawke's Bay</t>
  </si>
  <si>
    <t>Tairāwhiti</t>
  </si>
  <si>
    <t>Waitematā</t>
  </si>
  <si>
    <t>Māori</t>
  </si>
  <si>
    <t>District of Domicile</t>
  </si>
  <si>
    <t xml:space="preserve">           Population is based on the December 2022 update of the projections provided by Stats NZ.</t>
  </si>
  <si>
    <t>This report shows the number and estimated percentage of the New Zealand population (based on Stats NZ population projections) who are enrolled in a PHO by prioritised ethnicity.</t>
  </si>
  <si>
    <t>Access to Primary Care by Prioritised Ethnicity (January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</si>
</sst>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6" sqref="K6:L25"/>
    </sheetView>
  </sheetViews>
  <sheetFormatPr defaultColWidth="9.21875" defaultRowHeight="11.4" x14ac:dyDescent="0.25"/>
  <cols>
    <col min="1" max="1" width="27.5546875" style="3" customWidth="1"/>
    <col min="2" max="13" width="9.44140625" style="3" customWidth="1"/>
    <col min="14" max="16384" width="9.21875" style="3"/>
  </cols>
  <sheetData>
    <row r="1" spans="1:14" ht="13.8" x14ac:dyDescent="0.25">
      <c r="A1" s="1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" x14ac:dyDescent="0.25">
      <c r="A2" s="12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35" customHeight="1" x14ac:dyDescent="0.25">
      <c r="B4" s="14" t="s">
        <v>0</v>
      </c>
      <c r="C4" s="15"/>
      <c r="D4" s="15"/>
      <c r="E4" s="14" t="s">
        <v>45</v>
      </c>
      <c r="F4" s="15"/>
      <c r="G4" s="15"/>
      <c r="H4" s="14" t="s">
        <v>1</v>
      </c>
      <c r="I4" s="15"/>
      <c r="J4" s="15"/>
      <c r="K4" s="14" t="s">
        <v>23</v>
      </c>
      <c r="L4" s="15"/>
      <c r="M4" s="15"/>
    </row>
    <row r="5" spans="1:14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</row>
    <row r="6" spans="1:14" ht="13.35" customHeight="1" x14ac:dyDescent="0.25">
      <c r="A6" s="13" t="s">
        <v>3</v>
      </c>
      <c r="B6" s="1">
        <v>475645</v>
      </c>
      <c r="C6" s="1">
        <v>471330</v>
      </c>
      <c r="D6" s="22">
        <f>IF(B6=0,"",B6/C6)</f>
        <v>1.0091549445187025</v>
      </c>
      <c r="E6" s="1">
        <v>35431</v>
      </c>
      <c r="F6" s="1">
        <v>40210.000000000007</v>
      </c>
      <c r="G6" s="22">
        <f>IF(E6=0,"",E6/F6)</f>
        <v>0.88114896791842812</v>
      </c>
      <c r="H6" s="1">
        <v>55773</v>
      </c>
      <c r="I6" s="1">
        <v>54750</v>
      </c>
      <c r="J6" s="22">
        <f>IF(H6=0,"",H6/I6)</f>
        <v>1.0186849315068494</v>
      </c>
      <c r="K6" s="1">
        <v>384441</v>
      </c>
      <c r="L6" s="1">
        <v>376370</v>
      </c>
      <c r="M6" s="22">
        <f>IF(K6=0,"",K6/L6)</f>
        <v>1.0214443234051598</v>
      </c>
      <c r="N6" s="5"/>
    </row>
    <row r="7" spans="1:14" ht="13.35" customHeight="1" x14ac:dyDescent="0.25">
      <c r="A7" s="13" t="s">
        <v>4</v>
      </c>
      <c r="B7" s="1">
        <v>260105</v>
      </c>
      <c r="C7" s="1">
        <v>280179.99999999994</v>
      </c>
      <c r="D7" s="22">
        <f t="shared" ref="D7:D26" si="0">IF(B7=0,"",B7/C7)</f>
        <v>0.928349632379185</v>
      </c>
      <c r="E7" s="1">
        <v>62502</v>
      </c>
      <c r="F7" s="1">
        <v>74310.000000000015</v>
      </c>
      <c r="G7" s="22">
        <f t="shared" ref="G7:G26" si="1">IF(E7=0,"",E7/F7)</f>
        <v>0.84109810254339912</v>
      </c>
      <c r="H7" s="1">
        <v>4920</v>
      </c>
      <c r="I7" s="1">
        <v>6550</v>
      </c>
      <c r="J7" s="22">
        <f t="shared" ref="J7:J26" si="2">IF(H7=0,"",H7/I7)</f>
        <v>0.75114503816793898</v>
      </c>
      <c r="K7" s="1">
        <v>192683</v>
      </c>
      <c r="L7" s="1">
        <v>199319.99999999994</v>
      </c>
      <c r="M7" s="22">
        <f t="shared" ref="M7:M26" si="3">IF(K7=0,"",K7/L7)</f>
        <v>0.96670178607264723</v>
      </c>
      <c r="N7" s="5"/>
    </row>
    <row r="8" spans="1:14" ht="13.35" customHeight="1" x14ac:dyDescent="0.25">
      <c r="A8" s="13" t="s">
        <v>5</v>
      </c>
      <c r="B8" s="1">
        <v>588225</v>
      </c>
      <c r="C8" s="1">
        <v>598560</v>
      </c>
      <c r="D8" s="22">
        <f t="shared" si="0"/>
        <v>0.98273356054530869</v>
      </c>
      <c r="E8" s="1">
        <v>54540</v>
      </c>
      <c r="F8" s="1">
        <v>62780.000000000015</v>
      </c>
      <c r="G8" s="22">
        <f t="shared" si="1"/>
        <v>0.86874800892003801</v>
      </c>
      <c r="H8" s="1">
        <v>17799</v>
      </c>
      <c r="I8" s="1">
        <v>19720.000000000004</v>
      </c>
      <c r="J8" s="22">
        <f t="shared" si="2"/>
        <v>0.90258620689655156</v>
      </c>
      <c r="K8" s="1">
        <v>515886</v>
      </c>
      <c r="L8" s="1">
        <v>516060</v>
      </c>
      <c r="M8" s="22">
        <f t="shared" si="3"/>
        <v>0.99966282990349964</v>
      </c>
      <c r="N8" s="5"/>
    </row>
    <row r="9" spans="1:14" ht="13.35" customHeight="1" x14ac:dyDescent="0.25">
      <c r="A9" s="13" t="s">
        <v>38</v>
      </c>
      <c r="B9" s="1">
        <v>306626</v>
      </c>
      <c r="C9" s="1">
        <v>322269.99999999994</v>
      </c>
      <c r="D9" s="22">
        <f t="shared" si="0"/>
        <v>0.95145685294939042</v>
      </c>
      <c r="E9" s="1">
        <v>34404</v>
      </c>
      <c r="F9" s="1">
        <v>40940.000000000015</v>
      </c>
      <c r="G9" s="22">
        <f t="shared" si="1"/>
        <v>0.84035173424523668</v>
      </c>
      <c r="H9" s="1">
        <v>22675</v>
      </c>
      <c r="I9" s="1">
        <v>23919.999999999996</v>
      </c>
      <c r="J9" s="22">
        <f t="shared" si="2"/>
        <v>0.94795150501672254</v>
      </c>
      <c r="K9" s="1">
        <v>249547</v>
      </c>
      <c r="L9" s="1">
        <v>257409.99999999994</v>
      </c>
      <c r="M9" s="22">
        <f t="shared" si="3"/>
        <v>0.96945340118876522</v>
      </c>
      <c r="N9" s="5"/>
    </row>
    <row r="10" spans="1:14" ht="13.35" customHeight="1" x14ac:dyDescent="0.25">
      <c r="A10" s="13" t="s">
        <v>6</v>
      </c>
      <c r="B10" s="1">
        <v>597959</v>
      </c>
      <c r="C10" s="1">
        <v>611980</v>
      </c>
      <c r="D10" s="22">
        <f t="shared" si="0"/>
        <v>0.97708912055949537</v>
      </c>
      <c r="E10" s="1">
        <v>81579</v>
      </c>
      <c r="F10" s="1">
        <v>102620</v>
      </c>
      <c r="G10" s="22">
        <f t="shared" si="1"/>
        <v>0.79496199571233672</v>
      </c>
      <c r="H10" s="1">
        <v>147956</v>
      </c>
      <c r="I10" s="1">
        <v>143369.99999999997</v>
      </c>
      <c r="J10" s="22">
        <f t="shared" si="2"/>
        <v>1.0319871660737954</v>
      </c>
      <c r="K10" s="1">
        <v>368424</v>
      </c>
      <c r="L10" s="1">
        <v>365990.00000000006</v>
      </c>
      <c r="M10" s="22">
        <f t="shared" si="3"/>
        <v>1.0066504549304625</v>
      </c>
      <c r="N10" s="5"/>
    </row>
    <row r="11" spans="1:14" ht="13.35" customHeight="1" x14ac:dyDescent="0.25">
      <c r="A11" s="13" t="s">
        <v>42</v>
      </c>
      <c r="B11" s="1">
        <v>169797</v>
      </c>
      <c r="C11" s="1">
        <v>183590</v>
      </c>
      <c r="D11" s="22">
        <f t="shared" si="0"/>
        <v>0.92487063565553684</v>
      </c>
      <c r="E11" s="1">
        <v>44447</v>
      </c>
      <c r="F11" s="1">
        <v>53310</v>
      </c>
      <c r="G11" s="22">
        <f t="shared" si="1"/>
        <v>0.83374601388107294</v>
      </c>
      <c r="H11" s="1">
        <v>6314</v>
      </c>
      <c r="I11" s="1">
        <v>8910</v>
      </c>
      <c r="J11" s="22">
        <f t="shared" si="2"/>
        <v>0.70864197530864192</v>
      </c>
      <c r="K11" s="1">
        <v>119036</v>
      </c>
      <c r="L11" s="1">
        <v>121370.00000000001</v>
      </c>
      <c r="M11" s="22">
        <f t="shared" si="3"/>
        <v>0.98076954766416735</v>
      </c>
      <c r="N11" s="5"/>
    </row>
    <row r="12" spans="1:14" ht="13.35" customHeight="1" x14ac:dyDescent="0.25">
      <c r="A12" s="13" t="s">
        <v>7</v>
      </c>
      <c r="B12" s="1">
        <v>153787</v>
      </c>
      <c r="C12" s="1">
        <v>161840</v>
      </c>
      <c r="D12" s="22">
        <f t="shared" si="0"/>
        <v>0.95024097874443891</v>
      </c>
      <c r="E12" s="1">
        <v>25599</v>
      </c>
      <c r="F12" s="1">
        <v>30999.999999999993</v>
      </c>
      <c r="G12" s="22">
        <f t="shared" si="1"/>
        <v>0.82577419354838733</v>
      </c>
      <c r="H12" s="1">
        <v>12284</v>
      </c>
      <c r="I12" s="1">
        <v>13630</v>
      </c>
      <c r="J12" s="22">
        <f t="shared" si="2"/>
        <v>0.90124724871606754</v>
      </c>
      <c r="K12" s="1">
        <v>115904</v>
      </c>
      <c r="L12" s="1">
        <v>117210.00000000001</v>
      </c>
      <c r="M12" s="22">
        <f t="shared" si="3"/>
        <v>0.98885760600631334</v>
      </c>
      <c r="N12" s="5"/>
    </row>
    <row r="13" spans="1:14" ht="13.35" customHeight="1" x14ac:dyDescent="0.25">
      <c r="A13" s="13" t="s">
        <v>8</v>
      </c>
      <c r="B13" s="1">
        <v>110246</v>
      </c>
      <c r="C13" s="1">
        <v>118900</v>
      </c>
      <c r="D13" s="22">
        <f t="shared" si="0"/>
        <v>0.92721614802354924</v>
      </c>
      <c r="E13" s="1">
        <v>39728</v>
      </c>
      <c r="F13" s="1">
        <v>46480.000000000007</v>
      </c>
      <c r="G13" s="22">
        <f t="shared" si="1"/>
        <v>0.85473321858864015</v>
      </c>
      <c r="H13" s="1">
        <v>2932</v>
      </c>
      <c r="I13" s="1">
        <v>3290.0000000000005</v>
      </c>
      <c r="J13" s="22">
        <f t="shared" si="2"/>
        <v>0.8911854103343464</v>
      </c>
      <c r="K13" s="1">
        <v>67586</v>
      </c>
      <c r="L13" s="1">
        <v>69130</v>
      </c>
      <c r="M13" s="22">
        <f t="shared" si="3"/>
        <v>0.97766526833502099</v>
      </c>
      <c r="N13" s="5"/>
    </row>
    <row r="14" spans="1:14" ht="13.35" customHeight="1" x14ac:dyDescent="0.25">
      <c r="A14" s="13" t="s">
        <v>39</v>
      </c>
      <c r="B14" s="1">
        <v>178186</v>
      </c>
      <c r="C14" s="1">
        <v>191540.00000000003</v>
      </c>
      <c r="D14" s="22">
        <f t="shared" si="0"/>
        <v>0.93028088127806186</v>
      </c>
      <c r="E14" s="1">
        <v>34261</v>
      </c>
      <c r="F14" s="1">
        <v>42800</v>
      </c>
      <c r="G14" s="22">
        <f t="shared" si="1"/>
        <v>0.8004906542056075</v>
      </c>
      <c r="H14" s="1">
        <v>5897</v>
      </c>
      <c r="I14" s="1">
        <v>7280.0000000000018</v>
      </c>
      <c r="J14" s="22">
        <f t="shared" si="2"/>
        <v>0.81002747252747231</v>
      </c>
      <c r="K14" s="1">
        <v>138028</v>
      </c>
      <c r="L14" s="1">
        <v>141460.00000000003</v>
      </c>
      <c r="M14" s="22">
        <f t="shared" si="3"/>
        <v>0.97573872472783807</v>
      </c>
      <c r="N14" s="5"/>
    </row>
    <row r="15" spans="1:14" ht="13.35" customHeight="1" x14ac:dyDescent="0.25">
      <c r="A15" s="13" t="s">
        <v>9</v>
      </c>
      <c r="B15" s="1">
        <v>156680</v>
      </c>
      <c r="C15" s="1">
        <v>166330</v>
      </c>
      <c r="D15" s="22">
        <f t="shared" si="0"/>
        <v>0.94198280526663858</v>
      </c>
      <c r="E15" s="1">
        <v>16142</v>
      </c>
      <c r="F15" s="1">
        <v>19489.999999999993</v>
      </c>
      <c r="G15" s="22">
        <f t="shared" si="1"/>
        <v>0.82821959979476689</v>
      </c>
      <c r="H15" s="1">
        <v>2919</v>
      </c>
      <c r="I15" s="1">
        <v>3790.0000000000009</v>
      </c>
      <c r="J15" s="22">
        <f t="shared" si="2"/>
        <v>0.77018469656992061</v>
      </c>
      <c r="K15" s="1">
        <v>137619</v>
      </c>
      <c r="L15" s="1">
        <v>143050</v>
      </c>
      <c r="M15" s="22">
        <f t="shared" si="3"/>
        <v>0.96203425375742746</v>
      </c>
      <c r="N15" s="5"/>
    </row>
    <row r="16" spans="1:14" ht="13.35" customHeight="1" x14ac:dyDescent="0.25">
      <c r="A16" s="13" t="s">
        <v>10</v>
      </c>
      <c r="B16" s="1">
        <v>193319</v>
      </c>
      <c r="C16" s="1">
        <v>205180</v>
      </c>
      <c r="D16" s="22">
        <f t="shared" si="0"/>
        <v>0.94219222146408033</v>
      </c>
      <c r="E16" s="1">
        <v>67344</v>
      </c>
      <c r="F16" s="1">
        <v>75190</v>
      </c>
      <c r="G16" s="22">
        <f t="shared" si="1"/>
        <v>0.89565101742252962</v>
      </c>
      <c r="H16" s="1">
        <v>4170</v>
      </c>
      <c r="I16" s="1">
        <v>6129.9999999999982</v>
      </c>
      <c r="J16" s="22">
        <f t="shared" si="2"/>
        <v>0.68026101141924977</v>
      </c>
      <c r="K16" s="1">
        <v>121805</v>
      </c>
      <c r="L16" s="1">
        <v>123860.00000000001</v>
      </c>
      <c r="M16" s="22">
        <f t="shared" si="3"/>
        <v>0.98340868722751484</v>
      </c>
      <c r="N16" s="5"/>
    </row>
    <row r="17" spans="1:17" ht="13.35" customHeight="1" x14ac:dyDescent="0.25">
      <c r="A17" s="13" t="s">
        <v>11</v>
      </c>
      <c r="B17" s="1">
        <v>61222</v>
      </c>
      <c r="C17" s="1">
        <v>62504.999999999993</v>
      </c>
      <c r="D17" s="22">
        <f t="shared" si="0"/>
        <v>0.97947364210863141</v>
      </c>
      <c r="E17" s="1">
        <v>5086</v>
      </c>
      <c r="F17" s="1">
        <v>6269.9999999999991</v>
      </c>
      <c r="G17" s="22">
        <f t="shared" si="1"/>
        <v>0.8111642743221692</v>
      </c>
      <c r="H17" s="1">
        <v>1561</v>
      </c>
      <c r="I17" s="1">
        <v>1245</v>
      </c>
      <c r="J17" s="22">
        <f t="shared" si="2"/>
        <v>1.2538152610441766</v>
      </c>
      <c r="K17" s="1">
        <v>54575</v>
      </c>
      <c r="L17" s="1">
        <v>54989.999999999993</v>
      </c>
      <c r="M17" s="22">
        <f t="shared" si="3"/>
        <v>0.99245317330423721</v>
      </c>
      <c r="N17" s="5"/>
    </row>
    <row r="18" spans="1:17" ht="13.35" customHeight="1" x14ac:dyDescent="0.25">
      <c r="A18" s="13" t="s">
        <v>12</v>
      </c>
      <c r="B18" s="1">
        <v>337528</v>
      </c>
      <c r="C18" s="1">
        <v>353960</v>
      </c>
      <c r="D18" s="22">
        <f t="shared" si="0"/>
        <v>0.9535766753305458</v>
      </c>
      <c r="E18" s="1">
        <v>33978</v>
      </c>
      <c r="F18" s="1">
        <v>41630</v>
      </c>
      <c r="G18" s="22">
        <f t="shared" si="1"/>
        <v>0.81619024741772761</v>
      </c>
      <c r="H18" s="1">
        <v>8910</v>
      </c>
      <c r="I18" s="1">
        <v>9290</v>
      </c>
      <c r="J18" s="22">
        <f t="shared" si="2"/>
        <v>0.95909580193756727</v>
      </c>
      <c r="K18" s="1">
        <v>294640</v>
      </c>
      <c r="L18" s="1">
        <v>303040</v>
      </c>
      <c r="M18" s="22">
        <f t="shared" si="3"/>
        <v>0.97228088701161564</v>
      </c>
      <c r="N18" s="5"/>
    </row>
    <row r="19" spans="1:17" ht="13.35" customHeight="1" x14ac:dyDescent="0.25">
      <c r="A19" s="13" t="s">
        <v>43</v>
      </c>
      <c r="B19" s="1">
        <v>49346</v>
      </c>
      <c r="C19" s="1">
        <v>52025</v>
      </c>
      <c r="D19" s="22">
        <f t="shared" si="0"/>
        <v>0.94850552618933204</v>
      </c>
      <c r="E19" s="1">
        <v>24816</v>
      </c>
      <c r="F19" s="1">
        <v>29709.999999999996</v>
      </c>
      <c r="G19" s="22">
        <f t="shared" si="1"/>
        <v>0.83527431841130939</v>
      </c>
      <c r="H19" s="1">
        <v>1242</v>
      </c>
      <c r="I19" s="1">
        <v>1565</v>
      </c>
      <c r="J19" s="22">
        <f t="shared" si="2"/>
        <v>0.79361022364217249</v>
      </c>
      <c r="K19" s="1">
        <v>23288</v>
      </c>
      <c r="L19" s="1">
        <v>20750</v>
      </c>
      <c r="M19" s="22">
        <f t="shared" si="3"/>
        <v>1.1223132530120481</v>
      </c>
      <c r="N19" s="5"/>
    </row>
    <row r="20" spans="1:17" ht="13.35" customHeight="1" x14ac:dyDescent="0.25">
      <c r="A20" s="13" t="s">
        <v>13</v>
      </c>
      <c r="B20" s="1">
        <v>122100</v>
      </c>
      <c r="C20" s="1">
        <v>128360.00000000001</v>
      </c>
      <c r="D20" s="22">
        <f t="shared" si="0"/>
        <v>0.95123091305702701</v>
      </c>
      <c r="E20" s="1">
        <v>22235</v>
      </c>
      <c r="F20" s="1">
        <v>27939.999999999996</v>
      </c>
      <c r="G20" s="22">
        <f t="shared" si="1"/>
        <v>0.79581245526127431</v>
      </c>
      <c r="H20" s="1">
        <v>1767</v>
      </c>
      <c r="I20" s="1">
        <v>2150.0000000000009</v>
      </c>
      <c r="J20" s="22">
        <f t="shared" si="2"/>
        <v>0.82186046511627875</v>
      </c>
      <c r="K20" s="1">
        <v>98098</v>
      </c>
      <c r="L20" s="1">
        <v>98270.000000000015</v>
      </c>
      <c r="M20" s="22">
        <f t="shared" si="3"/>
        <v>0.99824972015874613</v>
      </c>
      <c r="N20" s="5"/>
    </row>
    <row r="21" spans="1:17" ht="13.35" customHeight="1" x14ac:dyDescent="0.25">
      <c r="A21" s="13" t="s">
        <v>14</v>
      </c>
      <c r="B21" s="1">
        <v>432732</v>
      </c>
      <c r="C21" s="1">
        <v>460650</v>
      </c>
      <c r="D21" s="22">
        <f t="shared" si="0"/>
        <v>0.93939433409312922</v>
      </c>
      <c r="E21" s="1">
        <v>94710</v>
      </c>
      <c r="F21" s="1">
        <v>115219.99999999999</v>
      </c>
      <c r="G21" s="22">
        <f t="shared" si="1"/>
        <v>0.82199270959902804</v>
      </c>
      <c r="H21" s="1">
        <v>14405</v>
      </c>
      <c r="I21" s="1">
        <v>17220</v>
      </c>
      <c r="J21" s="22">
        <f t="shared" si="2"/>
        <v>0.83652729384436697</v>
      </c>
      <c r="K21" s="1">
        <v>323617</v>
      </c>
      <c r="L21" s="1">
        <v>328210</v>
      </c>
      <c r="M21" s="22">
        <f t="shared" si="3"/>
        <v>0.98600591084976086</v>
      </c>
      <c r="N21" s="5"/>
    </row>
    <row r="22" spans="1:17" ht="13.35" customHeight="1" x14ac:dyDescent="0.25">
      <c r="A22" s="13" t="s">
        <v>15</v>
      </c>
      <c r="B22" s="1">
        <v>48828</v>
      </c>
      <c r="C22" s="1">
        <v>52114.999999999993</v>
      </c>
      <c r="D22" s="22">
        <f t="shared" si="0"/>
        <v>0.93692794780773303</v>
      </c>
      <c r="E22" s="1">
        <v>8803</v>
      </c>
      <c r="F22" s="1">
        <v>9949.9999999999982</v>
      </c>
      <c r="G22" s="22">
        <f t="shared" si="1"/>
        <v>0.88472361809045241</v>
      </c>
      <c r="H22" s="1">
        <v>1112</v>
      </c>
      <c r="I22" s="1">
        <v>1199.9999999999998</v>
      </c>
      <c r="J22" s="22">
        <f t="shared" si="2"/>
        <v>0.92666666666666686</v>
      </c>
      <c r="K22" s="1">
        <v>38913</v>
      </c>
      <c r="L22" s="1">
        <v>40964.999999999993</v>
      </c>
      <c r="M22" s="22">
        <f t="shared" si="3"/>
        <v>0.94990845844013194</v>
      </c>
      <c r="N22" s="5"/>
    </row>
    <row r="23" spans="1:17" ht="13.35" customHeight="1" x14ac:dyDescent="0.25">
      <c r="A23" s="13" t="s">
        <v>44</v>
      </c>
      <c r="B23" s="1">
        <v>630540</v>
      </c>
      <c r="C23" s="1">
        <v>634930.00000000012</v>
      </c>
      <c r="D23" s="22">
        <f t="shared" si="0"/>
        <v>0.99308585198368304</v>
      </c>
      <c r="E23" s="1">
        <v>55442</v>
      </c>
      <c r="F23" s="1">
        <v>69490.000000000029</v>
      </c>
      <c r="G23" s="22">
        <f t="shared" si="1"/>
        <v>0.79784141603108327</v>
      </c>
      <c r="H23" s="1">
        <v>46671</v>
      </c>
      <c r="I23" s="1">
        <v>50020</v>
      </c>
      <c r="J23" s="22">
        <f t="shared" si="2"/>
        <v>0.93304678128748497</v>
      </c>
      <c r="K23" s="1">
        <v>528427</v>
      </c>
      <c r="L23" s="1">
        <v>515420.00000000006</v>
      </c>
      <c r="M23" s="22">
        <f t="shared" si="3"/>
        <v>1.025235730084203</v>
      </c>
      <c r="N23" s="5"/>
    </row>
    <row r="24" spans="1:17" ht="13.35" customHeight="1" x14ac:dyDescent="0.25">
      <c r="A24" s="13" t="s">
        <v>16</v>
      </c>
      <c r="B24" s="1">
        <v>32518</v>
      </c>
      <c r="C24" s="1">
        <v>32790</v>
      </c>
      <c r="D24" s="22">
        <f t="shared" si="0"/>
        <v>0.99170478804513573</v>
      </c>
      <c r="E24" s="1">
        <v>3879</v>
      </c>
      <c r="F24" s="1">
        <v>4250</v>
      </c>
      <c r="G24" s="22">
        <f t="shared" si="1"/>
        <v>0.91270588235294114</v>
      </c>
      <c r="H24" s="1">
        <v>433</v>
      </c>
      <c r="I24" s="1">
        <v>385</v>
      </c>
      <c r="J24" s="22">
        <f t="shared" si="2"/>
        <v>1.1246753246753247</v>
      </c>
      <c r="K24" s="1">
        <v>28206</v>
      </c>
      <c r="L24" s="1">
        <v>28155.000000000004</v>
      </c>
      <c r="M24" s="22">
        <f t="shared" si="3"/>
        <v>1.0018114011720829</v>
      </c>
      <c r="N24" s="5"/>
    </row>
    <row r="25" spans="1:17" ht="13.35" customHeight="1" x14ac:dyDescent="0.25">
      <c r="A25" s="13" t="s">
        <v>17</v>
      </c>
      <c r="B25" s="1">
        <v>66186</v>
      </c>
      <c r="C25" s="1">
        <v>70100</v>
      </c>
      <c r="D25" s="22">
        <f t="shared" si="0"/>
        <v>0.9441654778887304</v>
      </c>
      <c r="E25" s="1">
        <v>17627</v>
      </c>
      <c r="F25" s="1">
        <v>20739.999999999996</v>
      </c>
      <c r="G25" s="22">
        <f t="shared" si="1"/>
        <v>0.84990356798457101</v>
      </c>
      <c r="H25" s="1">
        <v>1919</v>
      </c>
      <c r="I25" s="1">
        <v>2459.9999999999995</v>
      </c>
      <c r="J25" s="22">
        <f t="shared" si="2"/>
        <v>0.7800813008130083</v>
      </c>
      <c r="K25" s="1">
        <v>46640</v>
      </c>
      <c r="L25" s="1">
        <v>46900</v>
      </c>
      <c r="M25" s="22">
        <f t="shared" si="3"/>
        <v>0.99445628997867808</v>
      </c>
      <c r="N25" s="5"/>
    </row>
    <row r="26" spans="1:17" ht="13.35" customHeight="1" x14ac:dyDescent="0.25">
      <c r="A26" s="19" t="s">
        <v>18</v>
      </c>
      <c r="B26" s="20">
        <f>E26+H26+K26</f>
        <v>4971575</v>
      </c>
      <c r="C26" s="20">
        <f t="shared" ref="C26" si="4">F26+I26+L26</f>
        <v>5159135</v>
      </c>
      <c r="D26" s="21">
        <f t="shared" si="0"/>
        <v>0.96364506840778541</v>
      </c>
      <c r="E26" s="20">
        <f>SUM(E6:E25)</f>
        <v>762553</v>
      </c>
      <c r="F26" s="20">
        <f>SUM(F6:F25)</f>
        <v>914330</v>
      </c>
      <c r="G26" s="21">
        <f t="shared" si="1"/>
        <v>0.83400194678070283</v>
      </c>
      <c r="H26" s="20">
        <f>SUM(H6:H25)</f>
        <v>361659</v>
      </c>
      <c r="I26" s="20">
        <f>SUM(I6:I25)</f>
        <v>376875</v>
      </c>
      <c r="J26" s="21">
        <f t="shared" si="2"/>
        <v>0.95962587064676619</v>
      </c>
      <c r="K26" s="20">
        <f>SUM(K6:K25)</f>
        <v>3847363</v>
      </c>
      <c r="L26" s="20">
        <f>SUM(L6:L25)</f>
        <v>3867930</v>
      </c>
      <c r="M26" s="21">
        <f t="shared" si="3"/>
        <v>0.99468268557083506</v>
      </c>
      <c r="N26" s="5"/>
    </row>
    <row r="28" spans="1:17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5">
      <c r="A29" s="3" t="s">
        <v>47</v>
      </c>
    </row>
    <row r="32" spans="1:17" x14ac:dyDescent="0.25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G30" sqref="G30"/>
    </sheetView>
  </sheetViews>
  <sheetFormatPr defaultColWidth="9.21875" defaultRowHeight="11.4" x14ac:dyDescent="0.25"/>
  <cols>
    <col min="1" max="1" width="27.5546875" style="3" customWidth="1"/>
    <col min="2" max="10" width="9.44140625" style="3" customWidth="1"/>
    <col min="11" max="16384" width="9.21875" style="3"/>
  </cols>
  <sheetData>
    <row r="1" spans="1:10" ht="13.8" x14ac:dyDescent="0.25">
      <c r="A1" s="24" t="str">
        <f>SUBSTITUTE(Ethnicity!A1,"Ethnicity","Gender")</f>
        <v>Access to Primary Care by Prioritised Gender (January 2024)</v>
      </c>
      <c r="B1" s="2"/>
      <c r="C1" s="2"/>
      <c r="D1" s="2"/>
      <c r="E1" s="2"/>
      <c r="F1" s="2"/>
      <c r="G1" s="2"/>
      <c r="H1" s="2"/>
      <c r="I1" s="2"/>
      <c r="J1" s="2"/>
    </row>
    <row r="2" spans="1:10" ht="12" x14ac:dyDescent="0.25">
      <c r="A2" s="12" t="s">
        <v>36</v>
      </c>
      <c r="B2" s="4"/>
      <c r="C2" s="4"/>
      <c r="D2" s="4"/>
      <c r="E2" s="4"/>
      <c r="F2" s="4"/>
      <c r="G2" s="4"/>
      <c r="H2" s="4"/>
      <c r="I2" s="4"/>
      <c r="J2" s="4"/>
    </row>
    <row r="3" spans="1:10" ht="12" x14ac:dyDescent="0.25">
      <c r="B3" s="2"/>
      <c r="C3" s="2"/>
      <c r="D3" s="2"/>
      <c r="E3" s="2"/>
      <c r="F3" s="2"/>
      <c r="G3" s="2"/>
      <c r="H3" s="2"/>
      <c r="I3" s="2"/>
      <c r="J3" s="2"/>
    </row>
    <row r="4" spans="1:10" ht="13.35" customHeight="1" x14ac:dyDescent="0.25">
      <c r="B4" s="14" t="s">
        <v>0</v>
      </c>
      <c r="C4" s="15"/>
      <c r="D4" s="15"/>
      <c r="E4" s="14" t="s">
        <v>20</v>
      </c>
      <c r="F4" s="15"/>
      <c r="G4" s="15"/>
      <c r="H4" s="14" t="s">
        <v>21</v>
      </c>
      <c r="I4" s="15"/>
      <c r="J4" s="15"/>
    </row>
    <row r="5" spans="1:10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</row>
    <row r="6" spans="1:10" ht="13.35" customHeight="1" x14ac:dyDescent="0.25">
      <c r="A6" s="13" t="s">
        <v>3</v>
      </c>
      <c r="B6" s="1">
        <v>475645</v>
      </c>
      <c r="C6" s="1">
        <v>471330</v>
      </c>
      <c r="D6" s="22">
        <f>IF(B6=0,"",B6/C6)</f>
        <v>1.0091549445187025</v>
      </c>
      <c r="E6" s="25">
        <v>243752</v>
      </c>
      <c r="F6" s="25">
        <v>236850.00000000003</v>
      </c>
      <c r="G6" s="22">
        <f>IF(E6=0,"",E6/F6)</f>
        <v>1.0291408064175638</v>
      </c>
      <c r="H6" s="25">
        <v>231893</v>
      </c>
      <c r="I6" s="25">
        <v>234480</v>
      </c>
      <c r="J6" s="22">
        <f>IF(H6=0,"",H6/I6)</f>
        <v>0.98896707608324808</v>
      </c>
    </row>
    <row r="7" spans="1:10" ht="13.35" customHeight="1" x14ac:dyDescent="0.25">
      <c r="A7" s="13" t="s">
        <v>4</v>
      </c>
      <c r="B7" s="1">
        <v>260105</v>
      </c>
      <c r="C7" s="1">
        <v>280180</v>
      </c>
      <c r="D7" s="22">
        <f t="shared" ref="D7:D26" si="0">IF(B7=0,"",B7/C7)</f>
        <v>0.92834963237918477</v>
      </c>
      <c r="E7" s="25">
        <v>135032</v>
      </c>
      <c r="F7" s="25">
        <v>142629.99999999997</v>
      </c>
      <c r="G7" s="22">
        <f t="shared" ref="G7:G26" si="1">IF(E7=0,"",E7/F7)</f>
        <v>0.94672929958634244</v>
      </c>
      <c r="H7" s="25">
        <v>125073</v>
      </c>
      <c r="I7" s="25">
        <v>137550.00000000003</v>
      </c>
      <c r="J7" s="22">
        <f t="shared" ref="J7:J26" si="2">IF(H7=0,"",H7/I7)</f>
        <v>0.9092911668484186</v>
      </c>
    </row>
    <row r="8" spans="1:10" ht="13.35" customHeight="1" x14ac:dyDescent="0.25">
      <c r="A8" s="13" t="s">
        <v>5</v>
      </c>
      <c r="B8" s="1">
        <v>588225</v>
      </c>
      <c r="C8" s="1">
        <v>598560.00000000023</v>
      </c>
      <c r="D8" s="22">
        <f t="shared" si="0"/>
        <v>0.98273356054530836</v>
      </c>
      <c r="E8" s="25">
        <v>301061</v>
      </c>
      <c r="F8" s="25">
        <v>299040.00000000012</v>
      </c>
      <c r="G8" s="22">
        <f t="shared" si="1"/>
        <v>1.0067582932049219</v>
      </c>
      <c r="H8" s="25">
        <v>287164</v>
      </c>
      <c r="I8" s="25">
        <v>299520.00000000006</v>
      </c>
      <c r="J8" s="22">
        <f t="shared" si="2"/>
        <v>0.95874732905982885</v>
      </c>
    </row>
    <row r="9" spans="1:10" ht="13.35" customHeight="1" x14ac:dyDescent="0.25">
      <c r="A9" s="13" t="s">
        <v>38</v>
      </c>
      <c r="B9" s="1">
        <v>306626</v>
      </c>
      <c r="C9" s="1">
        <v>322270</v>
      </c>
      <c r="D9" s="22">
        <f t="shared" si="0"/>
        <v>0.95145685294939031</v>
      </c>
      <c r="E9" s="25">
        <v>160070</v>
      </c>
      <c r="F9" s="25">
        <v>166490.00000000003</v>
      </c>
      <c r="G9" s="22">
        <f t="shared" si="1"/>
        <v>0.96143912547300125</v>
      </c>
      <c r="H9" s="25">
        <v>146556</v>
      </c>
      <c r="I9" s="25">
        <v>155780</v>
      </c>
      <c r="J9" s="22">
        <f t="shared" si="2"/>
        <v>0.94078829117986906</v>
      </c>
    </row>
    <row r="10" spans="1:10" ht="13.35" customHeight="1" x14ac:dyDescent="0.25">
      <c r="A10" s="13" t="s">
        <v>6</v>
      </c>
      <c r="B10" s="1">
        <v>597959</v>
      </c>
      <c r="C10" s="1">
        <v>611980</v>
      </c>
      <c r="D10" s="22">
        <f t="shared" si="0"/>
        <v>0.97708912055949537</v>
      </c>
      <c r="E10" s="25">
        <v>303404</v>
      </c>
      <c r="F10" s="25">
        <v>306640.00000000012</v>
      </c>
      <c r="G10" s="22">
        <f t="shared" si="1"/>
        <v>0.98944690842681937</v>
      </c>
      <c r="H10" s="25">
        <v>294555</v>
      </c>
      <c r="I10" s="25">
        <v>305339.99999999994</v>
      </c>
      <c r="J10" s="22">
        <f t="shared" si="2"/>
        <v>0.96467871880526646</v>
      </c>
    </row>
    <row r="11" spans="1:10" ht="13.35" customHeight="1" x14ac:dyDescent="0.25">
      <c r="A11" s="13" t="s">
        <v>42</v>
      </c>
      <c r="B11" s="1">
        <v>169797</v>
      </c>
      <c r="C11" s="1">
        <v>183590</v>
      </c>
      <c r="D11" s="22">
        <f t="shared" si="0"/>
        <v>0.92487063565553684</v>
      </c>
      <c r="E11" s="25">
        <v>88794</v>
      </c>
      <c r="F11" s="25">
        <v>92210.000000000015</v>
      </c>
      <c r="G11" s="22">
        <f t="shared" si="1"/>
        <v>0.96295412645049328</v>
      </c>
      <c r="H11" s="25">
        <v>81003</v>
      </c>
      <c r="I11" s="25">
        <v>91380</v>
      </c>
      <c r="J11" s="22">
        <f t="shared" si="2"/>
        <v>0.88644123440577804</v>
      </c>
    </row>
    <row r="12" spans="1:10" ht="13.35" customHeight="1" x14ac:dyDescent="0.25">
      <c r="A12" s="13" t="s">
        <v>7</v>
      </c>
      <c r="B12" s="1">
        <v>153787</v>
      </c>
      <c r="C12" s="1">
        <v>161840</v>
      </c>
      <c r="D12" s="22">
        <f t="shared" si="0"/>
        <v>0.95024097874443891</v>
      </c>
      <c r="E12" s="25">
        <v>78803</v>
      </c>
      <c r="F12" s="25">
        <v>81249.999999999985</v>
      </c>
      <c r="G12" s="22">
        <f t="shared" si="1"/>
        <v>0.96988307692307707</v>
      </c>
      <c r="H12" s="25">
        <v>74984</v>
      </c>
      <c r="I12" s="25">
        <v>80590</v>
      </c>
      <c r="J12" s="22">
        <f t="shared" si="2"/>
        <v>0.93043801960541006</v>
      </c>
    </row>
    <row r="13" spans="1:10" ht="13.35" customHeight="1" x14ac:dyDescent="0.25">
      <c r="A13" s="13" t="s">
        <v>8</v>
      </c>
      <c r="B13" s="1">
        <v>110246</v>
      </c>
      <c r="C13" s="1">
        <v>118900.00000000003</v>
      </c>
      <c r="D13" s="22">
        <f t="shared" si="0"/>
        <v>0.92721614802354901</v>
      </c>
      <c r="E13" s="25">
        <v>56955</v>
      </c>
      <c r="F13" s="25">
        <v>59700.000000000007</v>
      </c>
      <c r="G13" s="22">
        <f t="shared" si="1"/>
        <v>0.9540201005025124</v>
      </c>
      <c r="H13" s="25">
        <v>53291</v>
      </c>
      <c r="I13" s="25">
        <v>59200.000000000015</v>
      </c>
      <c r="J13" s="22">
        <f t="shared" si="2"/>
        <v>0.90018581081081062</v>
      </c>
    </row>
    <row r="14" spans="1:10" ht="13.35" customHeight="1" x14ac:dyDescent="0.25">
      <c r="A14" s="13" t="s">
        <v>39</v>
      </c>
      <c r="B14" s="1">
        <v>178186</v>
      </c>
      <c r="C14" s="1">
        <v>191540.00000000003</v>
      </c>
      <c r="D14" s="22">
        <f t="shared" si="0"/>
        <v>0.93028088127806186</v>
      </c>
      <c r="E14" s="25">
        <v>93054</v>
      </c>
      <c r="F14" s="25">
        <v>97860.000000000015</v>
      </c>
      <c r="G14" s="22">
        <f t="shared" si="1"/>
        <v>0.95088902513795204</v>
      </c>
      <c r="H14" s="25">
        <v>85132</v>
      </c>
      <c r="I14" s="25">
        <v>93680.000000000015</v>
      </c>
      <c r="J14" s="22">
        <f t="shared" si="2"/>
        <v>0.90875320239111856</v>
      </c>
    </row>
    <row r="15" spans="1:10" ht="13.35" customHeight="1" x14ac:dyDescent="0.25">
      <c r="A15" s="13" t="s">
        <v>9</v>
      </c>
      <c r="B15" s="1">
        <v>156680</v>
      </c>
      <c r="C15" s="1">
        <v>166330</v>
      </c>
      <c r="D15" s="22">
        <f t="shared" si="0"/>
        <v>0.94198280526663858</v>
      </c>
      <c r="E15" s="25">
        <v>80272</v>
      </c>
      <c r="F15" s="25">
        <v>82559.999999999985</v>
      </c>
      <c r="G15" s="22">
        <f t="shared" si="1"/>
        <v>0.97228682170542657</v>
      </c>
      <c r="H15" s="25">
        <v>76408</v>
      </c>
      <c r="I15" s="25">
        <v>83770</v>
      </c>
      <c r="J15" s="22">
        <f t="shared" si="2"/>
        <v>0.91211650949027101</v>
      </c>
    </row>
    <row r="16" spans="1:10" ht="13.35" customHeight="1" x14ac:dyDescent="0.25">
      <c r="A16" s="13" t="s">
        <v>10</v>
      </c>
      <c r="B16" s="1">
        <v>193319</v>
      </c>
      <c r="C16" s="1">
        <v>205180</v>
      </c>
      <c r="D16" s="22">
        <f t="shared" si="0"/>
        <v>0.94219222146408033</v>
      </c>
      <c r="E16" s="25">
        <v>98937</v>
      </c>
      <c r="F16" s="25">
        <v>103060.00000000001</v>
      </c>
      <c r="G16" s="22">
        <f t="shared" si="1"/>
        <v>0.95999417814865118</v>
      </c>
      <c r="H16" s="25">
        <v>94382</v>
      </c>
      <c r="I16" s="25">
        <v>102120</v>
      </c>
      <c r="J16" s="22">
        <f t="shared" si="2"/>
        <v>0.92422640031335679</v>
      </c>
    </row>
    <row r="17" spans="1:13" ht="13.35" customHeight="1" x14ac:dyDescent="0.25">
      <c r="A17" s="13" t="s">
        <v>11</v>
      </c>
      <c r="B17" s="1">
        <v>61222</v>
      </c>
      <c r="C17" s="1">
        <v>62504.999999999985</v>
      </c>
      <c r="D17" s="22">
        <f t="shared" si="0"/>
        <v>0.97947364210863153</v>
      </c>
      <c r="E17" s="25">
        <v>30817</v>
      </c>
      <c r="F17" s="25">
        <v>30830</v>
      </c>
      <c r="G17" s="22">
        <f t="shared" si="1"/>
        <v>0.99957833279273434</v>
      </c>
      <c r="H17" s="25">
        <v>30405</v>
      </c>
      <c r="I17" s="25">
        <v>31674.999999999985</v>
      </c>
      <c r="J17" s="22">
        <f t="shared" si="2"/>
        <v>0.95990528808208408</v>
      </c>
    </row>
    <row r="18" spans="1:13" ht="13.35" customHeight="1" x14ac:dyDescent="0.25">
      <c r="A18" s="13" t="s">
        <v>12</v>
      </c>
      <c r="B18" s="1">
        <v>337528</v>
      </c>
      <c r="C18" s="1">
        <v>353959.99999999988</v>
      </c>
      <c r="D18" s="22">
        <f t="shared" si="0"/>
        <v>0.95357667533054613</v>
      </c>
      <c r="E18" s="25">
        <v>172461</v>
      </c>
      <c r="F18" s="25">
        <v>177189.99999999988</v>
      </c>
      <c r="G18" s="22">
        <f t="shared" si="1"/>
        <v>0.97331113493989563</v>
      </c>
      <c r="H18" s="25">
        <v>165067</v>
      </c>
      <c r="I18" s="25">
        <v>176769.99999999997</v>
      </c>
      <c r="J18" s="22">
        <f t="shared" si="2"/>
        <v>0.93379532726141334</v>
      </c>
    </row>
    <row r="19" spans="1:13" ht="13.35" customHeight="1" x14ac:dyDescent="0.25">
      <c r="A19" s="13" t="s">
        <v>43</v>
      </c>
      <c r="B19" s="1">
        <v>49346</v>
      </c>
      <c r="C19" s="1">
        <v>52025</v>
      </c>
      <c r="D19" s="22">
        <f t="shared" si="0"/>
        <v>0.94850552618933204</v>
      </c>
      <c r="E19" s="25">
        <v>25280</v>
      </c>
      <c r="F19" s="25">
        <v>26060</v>
      </c>
      <c r="G19" s="22">
        <f t="shared" si="1"/>
        <v>0.97006907137375287</v>
      </c>
      <c r="H19" s="25">
        <v>24066</v>
      </c>
      <c r="I19" s="25">
        <v>25965.000000000004</v>
      </c>
      <c r="J19" s="22">
        <f t="shared" si="2"/>
        <v>0.92686308492201031</v>
      </c>
    </row>
    <row r="20" spans="1:13" ht="13.35" customHeight="1" x14ac:dyDescent="0.25">
      <c r="A20" s="13" t="s">
        <v>13</v>
      </c>
      <c r="B20" s="1">
        <v>122100</v>
      </c>
      <c r="C20" s="1">
        <v>128359.99999999997</v>
      </c>
      <c r="D20" s="22">
        <f t="shared" si="0"/>
        <v>0.95123091305702734</v>
      </c>
      <c r="E20" s="25">
        <v>62847</v>
      </c>
      <c r="F20" s="25">
        <v>64380</v>
      </c>
      <c r="G20" s="22">
        <f t="shared" si="1"/>
        <v>0.97618825722273994</v>
      </c>
      <c r="H20" s="25">
        <v>59253</v>
      </c>
      <c r="I20" s="25">
        <v>63979.999999999978</v>
      </c>
      <c r="J20" s="22">
        <f t="shared" si="2"/>
        <v>0.92611753673022856</v>
      </c>
    </row>
    <row r="21" spans="1:13" ht="13.35" customHeight="1" x14ac:dyDescent="0.25">
      <c r="A21" s="13" t="s">
        <v>14</v>
      </c>
      <c r="B21" s="1">
        <v>432732</v>
      </c>
      <c r="C21" s="1">
        <v>460650</v>
      </c>
      <c r="D21" s="22">
        <f t="shared" si="0"/>
        <v>0.93939433409312922</v>
      </c>
      <c r="E21" s="25">
        <v>221939</v>
      </c>
      <c r="F21" s="25">
        <v>232439.99999999997</v>
      </c>
      <c r="G21" s="22">
        <f t="shared" si="1"/>
        <v>0.95482274995697825</v>
      </c>
      <c r="H21" s="25">
        <v>210793</v>
      </c>
      <c r="I21" s="25">
        <v>228210</v>
      </c>
      <c r="J21" s="22">
        <f t="shared" si="2"/>
        <v>0.92367994391130981</v>
      </c>
    </row>
    <row r="22" spans="1:13" ht="13.35" customHeight="1" x14ac:dyDescent="0.25">
      <c r="A22" s="13" t="s">
        <v>15</v>
      </c>
      <c r="B22" s="1">
        <v>48828</v>
      </c>
      <c r="C22" s="1">
        <v>52115</v>
      </c>
      <c r="D22" s="22">
        <f t="shared" si="0"/>
        <v>0.93692794780773292</v>
      </c>
      <c r="E22" s="25">
        <v>25224</v>
      </c>
      <c r="F22" s="25">
        <v>26470.000000000004</v>
      </c>
      <c r="G22" s="22">
        <f t="shared" si="1"/>
        <v>0.95292784284095189</v>
      </c>
      <c r="H22" s="25">
        <v>23604</v>
      </c>
      <c r="I22" s="25">
        <v>25644.999999999993</v>
      </c>
      <c r="J22" s="22">
        <f t="shared" si="2"/>
        <v>0.92041333593293062</v>
      </c>
    </row>
    <row r="23" spans="1:13" ht="13.35" customHeight="1" x14ac:dyDescent="0.25">
      <c r="A23" s="13" t="s">
        <v>44</v>
      </c>
      <c r="B23" s="1">
        <v>630540</v>
      </c>
      <c r="C23" s="1">
        <v>634929.99999999988</v>
      </c>
      <c r="D23" s="22">
        <f t="shared" si="0"/>
        <v>0.99308585198368338</v>
      </c>
      <c r="E23" s="25">
        <v>325045</v>
      </c>
      <c r="F23" s="25">
        <v>321420</v>
      </c>
      <c r="G23" s="22">
        <f t="shared" si="1"/>
        <v>1.0112780785265385</v>
      </c>
      <c r="H23" s="25">
        <v>305495</v>
      </c>
      <c r="I23" s="25">
        <v>313509.99999999988</v>
      </c>
      <c r="J23" s="22">
        <f t="shared" si="2"/>
        <v>0.97443462728461649</v>
      </c>
    </row>
    <row r="24" spans="1:13" ht="13.35" customHeight="1" x14ac:dyDescent="0.25">
      <c r="A24" s="13" t="s">
        <v>16</v>
      </c>
      <c r="B24" s="1">
        <v>32518</v>
      </c>
      <c r="C24" s="1">
        <v>32790</v>
      </c>
      <c r="D24" s="22">
        <f t="shared" si="0"/>
        <v>0.99170478804513573</v>
      </c>
      <c r="E24" s="25">
        <v>16038</v>
      </c>
      <c r="F24" s="25">
        <v>16010.000000000002</v>
      </c>
      <c r="G24" s="22">
        <f t="shared" si="1"/>
        <v>1.0017489069331666</v>
      </c>
      <c r="H24" s="25">
        <v>16480</v>
      </c>
      <c r="I24" s="25">
        <v>16780</v>
      </c>
      <c r="J24" s="22">
        <f t="shared" si="2"/>
        <v>0.98212157330154948</v>
      </c>
    </row>
    <row r="25" spans="1:13" ht="13.35" customHeight="1" x14ac:dyDescent="0.25">
      <c r="A25" s="13" t="s">
        <v>17</v>
      </c>
      <c r="B25" s="1">
        <v>66186</v>
      </c>
      <c r="C25" s="1">
        <v>70099.999999999985</v>
      </c>
      <c r="D25" s="22">
        <f t="shared" si="0"/>
        <v>0.94416547788873062</v>
      </c>
      <c r="E25" s="25">
        <v>34185</v>
      </c>
      <c r="F25" s="25">
        <v>35680</v>
      </c>
      <c r="G25" s="22">
        <f t="shared" si="1"/>
        <v>0.95809977578475336</v>
      </c>
      <c r="H25" s="25">
        <v>32001</v>
      </c>
      <c r="I25" s="25">
        <v>34419.999999999985</v>
      </c>
      <c r="J25" s="22">
        <f t="shared" si="2"/>
        <v>0.92972109238814682</v>
      </c>
    </row>
    <row r="26" spans="1:13" ht="13.35" customHeight="1" x14ac:dyDescent="0.25">
      <c r="A26" s="19" t="s">
        <v>18</v>
      </c>
      <c r="B26" s="20">
        <f>SUM(B6:B25)</f>
        <v>4971575</v>
      </c>
      <c r="C26" s="20">
        <f>SUM(C6:C25)</f>
        <v>5159135</v>
      </c>
      <c r="D26" s="21">
        <f t="shared" si="0"/>
        <v>0.96364506840778541</v>
      </c>
      <c r="E26" s="20">
        <f>SUM(E6:E25)</f>
        <v>2553970</v>
      </c>
      <c r="F26" s="20">
        <f>SUM(F6:F25)</f>
        <v>2598770</v>
      </c>
      <c r="G26" s="21">
        <f t="shared" si="1"/>
        <v>0.98276107543183888</v>
      </c>
      <c r="H26" s="20">
        <f>SUM(H6:H25)</f>
        <v>2417605</v>
      </c>
      <c r="I26" s="20">
        <f>SUM(I6:I25)</f>
        <v>2560365</v>
      </c>
      <c r="J26" s="21">
        <f t="shared" si="2"/>
        <v>0.94424232482478088</v>
      </c>
    </row>
    <row r="28" spans="1:13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5">
      <c r="A29" s="3" t="s">
        <v>47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4 A27:XFD27 D6:D25 G6:G25 J7:J25 B31:XFD31 B29:XFD29 D26 A33:XFD35 B32:XFD32 G26 J26 B30:XFD30 A37:XFD1048576 B36:XFD36 B5:XFD5 B28:XFD28 J6 L6:XFD6 L7:XFD25 L26:XFD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J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T6" sqref="T6:U25"/>
    </sheetView>
  </sheetViews>
  <sheetFormatPr defaultColWidth="9.21875" defaultRowHeight="11.4" x14ac:dyDescent="0.25"/>
  <cols>
    <col min="1" max="1" width="27.5546875" style="3" customWidth="1"/>
    <col min="2" max="22" width="9.44140625" style="3" customWidth="1"/>
    <col min="23" max="16384" width="9.21875" style="3"/>
  </cols>
  <sheetData>
    <row r="1" spans="1:22" ht="13.8" x14ac:dyDescent="0.25">
      <c r="A1" s="24" t="str">
        <f>SUBSTITUTE(Ethnicity!A1,"Ethnicity","Age Group")</f>
        <v>Access to Primary Care by Prioritised Age Group (January 2024)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x14ac:dyDescent="0.25">
      <c r="A2" s="12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35" customHeight="1" x14ac:dyDescent="0.25">
      <c r="B4" s="14" t="s">
        <v>0</v>
      </c>
      <c r="C4" s="15"/>
      <c r="D4" s="15"/>
      <c r="E4" s="14" t="s">
        <v>24</v>
      </c>
      <c r="F4" s="15"/>
      <c r="G4" s="15"/>
      <c r="H4" s="14" t="s">
        <v>25</v>
      </c>
      <c r="I4" s="15"/>
      <c r="J4" s="15"/>
      <c r="K4" s="14" t="s">
        <v>26</v>
      </c>
      <c r="L4" s="15"/>
      <c r="M4" s="15"/>
      <c r="N4" s="14" t="s">
        <v>27</v>
      </c>
      <c r="O4" s="15"/>
      <c r="P4" s="15"/>
      <c r="Q4" s="14" t="s">
        <v>28</v>
      </c>
      <c r="R4" s="15"/>
      <c r="S4" s="15"/>
      <c r="T4" s="14" t="s">
        <v>29</v>
      </c>
      <c r="U4" s="15"/>
      <c r="V4" s="15"/>
    </row>
    <row r="5" spans="1:22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  <c r="N5" s="17" t="s">
        <v>22</v>
      </c>
      <c r="O5" s="17" t="s">
        <v>19</v>
      </c>
      <c r="P5" s="18" t="s">
        <v>2</v>
      </c>
      <c r="Q5" s="17" t="s">
        <v>22</v>
      </c>
      <c r="R5" s="17" t="s">
        <v>19</v>
      </c>
      <c r="S5" s="18" t="s">
        <v>2</v>
      </c>
      <c r="T5" s="17" t="s">
        <v>22</v>
      </c>
      <c r="U5" s="17" t="s">
        <v>19</v>
      </c>
      <c r="V5" s="18" t="s">
        <v>2</v>
      </c>
    </row>
    <row r="6" spans="1:22" ht="13.35" customHeight="1" x14ac:dyDescent="0.25">
      <c r="A6" s="13" t="s">
        <v>3</v>
      </c>
      <c r="B6" s="1">
        <v>475645</v>
      </c>
      <c r="C6" s="1">
        <v>471330</v>
      </c>
      <c r="D6" s="22">
        <f>IF(B6=0,"",B6/C6)</f>
        <v>1.0091549445187025</v>
      </c>
      <c r="E6" s="1">
        <v>23909</v>
      </c>
      <c r="F6" s="25">
        <v>22750</v>
      </c>
      <c r="G6" s="22">
        <f>IF(E6=0,"",E6/F6)</f>
        <v>1.050945054945055</v>
      </c>
      <c r="H6" s="1">
        <v>53414</v>
      </c>
      <c r="I6" s="25">
        <v>51009.999999999993</v>
      </c>
      <c r="J6" s="22">
        <f>IF(H6=0,"",H6/I6)</f>
        <v>1.0471280141148795</v>
      </c>
      <c r="K6" s="1">
        <v>58021</v>
      </c>
      <c r="L6" s="25">
        <v>59410</v>
      </c>
      <c r="M6" s="22">
        <f>IF(K6=0,"",K6/L6)</f>
        <v>0.97662009762666213</v>
      </c>
      <c r="N6" s="1">
        <v>157180</v>
      </c>
      <c r="O6" s="25">
        <v>157859.99999999997</v>
      </c>
      <c r="P6" s="22">
        <f>IF(N6=0,"",N6/O6)</f>
        <v>0.9956923856581783</v>
      </c>
      <c r="Q6" s="1">
        <v>115289</v>
      </c>
      <c r="R6" s="25">
        <v>113570.00000000003</v>
      </c>
      <c r="S6" s="22">
        <f>IF(Q6=0,"",Q6/R6)</f>
        <v>1.0151360394470368</v>
      </c>
      <c r="T6" s="1">
        <v>67832</v>
      </c>
      <c r="U6" s="25">
        <v>66730</v>
      </c>
      <c r="V6" s="22">
        <f>IF(T6=0,"",T6/U6)</f>
        <v>1.0165143114041661</v>
      </c>
    </row>
    <row r="7" spans="1:22" ht="13.35" customHeight="1" x14ac:dyDescent="0.25">
      <c r="A7" s="13" t="s">
        <v>4</v>
      </c>
      <c r="B7" s="1">
        <v>260105</v>
      </c>
      <c r="C7" s="1">
        <v>280180</v>
      </c>
      <c r="D7" s="22">
        <f t="shared" ref="D7:D26" si="0">IF(B7=0,"",B7/C7)</f>
        <v>0.92834963237918477</v>
      </c>
      <c r="E7" s="1">
        <v>15997</v>
      </c>
      <c r="F7" s="25">
        <v>16669.999999999996</v>
      </c>
      <c r="G7" s="22">
        <f t="shared" ref="G7:G26" si="1">IF(E7=0,"",E7/F7)</f>
        <v>0.95962807438512321</v>
      </c>
      <c r="H7" s="1">
        <v>34943</v>
      </c>
      <c r="I7" s="25">
        <v>36370.000000000007</v>
      </c>
      <c r="J7" s="22">
        <f t="shared" ref="J7:J26" si="2">IF(H7=0,"",H7/I7)</f>
        <v>0.96076436623590855</v>
      </c>
      <c r="K7" s="1">
        <v>28221</v>
      </c>
      <c r="L7" s="25">
        <v>30380</v>
      </c>
      <c r="M7" s="22">
        <f t="shared" ref="M7:M26" si="3">IF(K7=0,"",K7/L7)</f>
        <v>0.92893350888742598</v>
      </c>
      <c r="N7" s="1">
        <v>62582</v>
      </c>
      <c r="O7" s="25">
        <v>69660</v>
      </c>
      <c r="P7" s="22">
        <f t="shared" ref="P7:P26" si="4">IF(N7=0,"",N7/O7)</f>
        <v>0.89839219064025266</v>
      </c>
      <c r="Q7" s="1">
        <v>63366</v>
      </c>
      <c r="R7" s="25">
        <v>68289.999999999985</v>
      </c>
      <c r="S7" s="22">
        <f t="shared" ref="S7:S26" si="5">IF(Q7=0,"",Q7/R7)</f>
        <v>0.92789573876116582</v>
      </c>
      <c r="T7" s="1">
        <v>54996</v>
      </c>
      <c r="U7" s="25">
        <v>58810</v>
      </c>
      <c r="V7" s="22">
        <f t="shared" ref="V7:V26" si="6">IF(T7=0,"",T7/U7)</f>
        <v>0.93514708382928069</v>
      </c>
    </row>
    <row r="8" spans="1:22" ht="13.35" customHeight="1" x14ac:dyDescent="0.25">
      <c r="A8" s="13" t="s">
        <v>5</v>
      </c>
      <c r="B8" s="1">
        <v>588225</v>
      </c>
      <c r="C8" s="1">
        <v>598560</v>
      </c>
      <c r="D8" s="22">
        <f t="shared" si="0"/>
        <v>0.98273356054530869</v>
      </c>
      <c r="E8" s="1">
        <v>33472</v>
      </c>
      <c r="F8" s="25">
        <v>32720</v>
      </c>
      <c r="G8" s="22">
        <f t="shared" si="1"/>
        <v>1.0229828850855747</v>
      </c>
      <c r="H8" s="1">
        <v>70993</v>
      </c>
      <c r="I8" s="25">
        <v>69430</v>
      </c>
      <c r="J8" s="22">
        <f t="shared" si="2"/>
        <v>1.022511882471554</v>
      </c>
      <c r="K8" s="1">
        <v>72573</v>
      </c>
      <c r="L8" s="25">
        <v>78470</v>
      </c>
      <c r="M8" s="22">
        <f t="shared" si="3"/>
        <v>0.92485026124633618</v>
      </c>
      <c r="N8" s="1">
        <v>161259</v>
      </c>
      <c r="O8" s="25">
        <v>168060.00000000003</v>
      </c>
      <c r="P8" s="22">
        <f t="shared" si="4"/>
        <v>0.95953230988932503</v>
      </c>
      <c r="Q8" s="1">
        <v>146894</v>
      </c>
      <c r="R8" s="25">
        <v>149130</v>
      </c>
      <c r="S8" s="22">
        <f t="shared" si="5"/>
        <v>0.98500637028096294</v>
      </c>
      <c r="T8" s="1">
        <v>103034</v>
      </c>
      <c r="U8" s="25">
        <v>100750</v>
      </c>
      <c r="V8" s="22">
        <f t="shared" si="6"/>
        <v>1.0226699751861041</v>
      </c>
    </row>
    <row r="9" spans="1:22" ht="13.35" customHeight="1" x14ac:dyDescent="0.25">
      <c r="A9" s="13" t="s">
        <v>38</v>
      </c>
      <c r="B9" s="1">
        <v>306626</v>
      </c>
      <c r="C9" s="1">
        <v>322270</v>
      </c>
      <c r="D9" s="22">
        <f t="shared" si="0"/>
        <v>0.95145685294939031</v>
      </c>
      <c r="E9" s="1">
        <v>14573</v>
      </c>
      <c r="F9" s="25">
        <v>15140.000000000004</v>
      </c>
      <c r="G9" s="22">
        <f t="shared" si="1"/>
        <v>0.96254953764861273</v>
      </c>
      <c r="H9" s="1">
        <v>35413</v>
      </c>
      <c r="I9" s="25">
        <v>34179.999999999993</v>
      </c>
      <c r="J9" s="22">
        <f t="shared" si="2"/>
        <v>1.0360737273259217</v>
      </c>
      <c r="K9" s="1">
        <v>42014</v>
      </c>
      <c r="L9" s="25">
        <v>52210.000000000007</v>
      </c>
      <c r="M9" s="22">
        <f t="shared" si="3"/>
        <v>0.80471174104577659</v>
      </c>
      <c r="N9" s="1">
        <v>91022</v>
      </c>
      <c r="O9" s="25">
        <v>95550</v>
      </c>
      <c r="P9" s="22">
        <f t="shared" si="4"/>
        <v>0.95261119832548402</v>
      </c>
      <c r="Q9" s="1">
        <v>77384</v>
      </c>
      <c r="R9" s="25">
        <v>78629.999999999985</v>
      </c>
      <c r="S9" s="22">
        <f t="shared" si="5"/>
        <v>0.98415363092967079</v>
      </c>
      <c r="T9" s="1">
        <v>46220</v>
      </c>
      <c r="U9" s="25">
        <v>46559.999999999993</v>
      </c>
      <c r="V9" s="22">
        <f t="shared" si="6"/>
        <v>0.99269759450171835</v>
      </c>
    </row>
    <row r="10" spans="1:22" ht="13.35" customHeight="1" x14ac:dyDescent="0.25">
      <c r="A10" s="13" t="s">
        <v>6</v>
      </c>
      <c r="B10" s="1">
        <v>597959</v>
      </c>
      <c r="C10" s="1">
        <v>611980</v>
      </c>
      <c r="D10" s="22">
        <f t="shared" si="0"/>
        <v>0.97708912055949537</v>
      </c>
      <c r="E10" s="1">
        <v>42466</v>
      </c>
      <c r="F10" s="25">
        <v>42030</v>
      </c>
      <c r="G10" s="22">
        <f t="shared" si="1"/>
        <v>1.0103735427075897</v>
      </c>
      <c r="H10" s="1">
        <v>88156</v>
      </c>
      <c r="I10" s="25">
        <v>91390.000000000015</v>
      </c>
      <c r="J10" s="22">
        <f t="shared" si="2"/>
        <v>0.96461319619214336</v>
      </c>
      <c r="K10" s="1">
        <v>77480</v>
      </c>
      <c r="L10" s="25">
        <v>82590</v>
      </c>
      <c r="M10" s="22">
        <f t="shared" si="3"/>
        <v>0.93812810267586877</v>
      </c>
      <c r="N10" s="1">
        <v>179637</v>
      </c>
      <c r="O10" s="25">
        <v>178620.00000000003</v>
      </c>
      <c r="P10" s="22">
        <f t="shared" si="4"/>
        <v>1.0056936513268389</v>
      </c>
      <c r="Q10" s="1">
        <v>135225</v>
      </c>
      <c r="R10" s="25">
        <v>140639.99999999997</v>
      </c>
      <c r="S10" s="22">
        <f t="shared" si="5"/>
        <v>0.96149744027303774</v>
      </c>
      <c r="T10" s="1">
        <v>74995</v>
      </c>
      <c r="U10" s="25">
        <v>76710</v>
      </c>
      <c r="V10" s="22">
        <f t="shared" si="6"/>
        <v>0.97764307130752182</v>
      </c>
    </row>
    <row r="11" spans="1:22" ht="13.35" customHeight="1" x14ac:dyDescent="0.25">
      <c r="A11" s="13" t="s">
        <v>42</v>
      </c>
      <c r="B11" s="1">
        <v>169797</v>
      </c>
      <c r="C11" s="1">
        <v>183590</v>
      </c>
      <c r="D11" s="22">
        <f t="shared" si="0"/>
        <v>0.92487063565553684</v>
      </c>
      <c r="E11" s="1">
        <v>9886</v>
      </c>
      <c r="F11" s="25">
        <v>10819.999999999998</v>
      </c>
      <c r="G11" s="22">
        <f t="shared" si="1"/>
        <v>0.91367837338262492</v>
      </c>
      <c r="H11" s="1">
        <v>23375</v>
      </c>
      <c r="I11" s="25">
        <v>24819.999999999996</v>
      </c>
      <c r="J11" s="22">
        <f t="shared" si="2"/>
        <v>0.94178082191780832</v>
      </c>
      <c r="K11" s="1">
        <v>19546</v>
      </c>
      <c r="L11" s="25">
        <v>21220</v>
      </c>
      <c r="M11" s="22">
        <f t="shared" si="3"/>
        <v>0.92111215834118754</v>
      </c>
      <c r="N11" s="1">
        <v>39020</v>
      </c>
      <c r="O11" s="25">
        <v>44360.000000000007</v>
      </c>
      <c r="P11" s="22">
        <f t="shared" si="4"/>
        <v>0.87962128043282217</v>
      </c>
      <c r="Q11" s="1">
        <v>43326</v>
      </c>
      <c r="R11" s="25">
        <v>46429.999999999993</v>
      </c>
      <c r="S11" s="22">
        <f t="shared" si="5"/>
        <v>0.93314667241007987</v>
      </c>
      <c r="T11" s="1">
        <v>34644</v>
      </c>
      <c r="U11" s="25">
        <v>35940.000000000007</v>
      </c>
      <c r="V11" s="22">
        <f t="shared" si="6"/>
        <v>0.96393989983305495</v>
      </c>
    </row>
    <row r="12" spans="1:22" ht="13.35" customHeight="1" x14ac:dyDescent="0.25">
      <c r="A12" s="13" t="s">
        <v>7</v>
      </c>
      <c r="B12" s="1">
        <v>153787</v>
      </c>
      <c r="C12" s="1">
        <v>161840</v>
      </c>
      <c r="D12" s="22">
        <f t="shared" si="0"/>
        <v>0.95024097874443891</v>
      </c>
      <c r="E12" s="1">
        <v>9647</v>
      </c>
      <c r="F12" s="25">
        <v>9980</v>
      </c>
      <c r="G12" s="22">
        <f t="shared" si="1"/>
        <v>0.96663326653306614</v>
      </c>
      <c r="H12" s="1">
        <v>20142</v>
      </c>
      <c r="I12" s="25">
        <v>20420</v>
      </c>
      <c r="J12" s="22">
        <f t="shared" si="2"/>
        <v>0.98638589618021544</v>
      </c>
      <c r="K12" s="1">
        <v>17438</v>
      </c>
      <c r="L12" s="25">
        <v>18520.000000000004</v>
      </c>
      <c r="M12" s="22">
        <f t="shared" si="3"/>
        <v>0.94157667386609056</v>
      </c>
      <c r="N12" s="1">
        <v>44137</v>
      </c>
      <c r="O12" s="25">
        <v>49299.999999999993</v>
      </c>
      <c r="P12" s="22">
        <f t="shared" si="4"/>
        <v>0.89527383367139968</v>
      </c>
      <c r="Q12" s="1">
        <v>38193</v>
      </c>
      <c r="R12" s="25">
        <v>39770</v>
      </c>
      <c r="S12" s="22">
        <f t="shared" si="5"/>
        <v>0.96034699522252953</v>
      </c>
      <c r="T12" s="1">
        <v>24230</v>
      </c>
      <c r="U12" s="25">
        <v>23849.999999999996</v>
      </c>
      <c r="V12" s="22">
        <f t="shared" si="6"/>
        <v>1.0159329140461217</v>
      </c>
    </row>
    <row r="13" spans="1:22" ht="13.35" customHeight="1" x14ac:dyDescent="0.25">
      <c r="A13" s="13" t="s">
        <v>8</v>
      </c>
      <c r="B13" s="1">
        <v>110246</v>
      </c>
      <c r="C13" s="1">
        <v>118900</v>
      </c>
      <c r="D13" s="22">
        <f t="shared" si="0"/>
        <v>0.92721614802354924</v>
      </c>
      <c r="E13" s="1">
        <v>7279</v>
      </c>
      <c r="F13" s="25">
        <v>7589.9999999999991</v>
      </c>
      <c r="G13" s="22">
        <f t="shared" si="1"/>
        <v>0.9590250329380765</v>
      </c>
      <c r="H13" s="1">
        <v>15661</v>
      </c>
      <c r="I13" s="25">
        <v>16439.999999999996</v>
      </c>
      <c r="J13" s="22">
        <f t="shared" si="2"/>
        <v>0.95261557177615597</v>
      </c>
      <c r="K13" s="1">
        <v>12523</v>
      </c>
      <c r="L13" s="25">
        <v>13930</v>
      </c>
      <c r="M13" s="22">
        <f t="shared" si="3"/>
        <v>0.89899497487437185</v>
      </c>
      <c r="N13" s="1">
        <v>26875</v>
      </c>
      <c r="O13" s="25">
        <v>29800.000000000004</v>
      </c>
      <c r="P13" s="22">
        <f t="shared" si="4"/>
        <v>0.90184563758389247</v>
      </c>
      <c r="Q13" s="1">
        <v>27867</v>
      </c>
      <c r="R13" s="25">
        <v>29800</v>
      </c>
      <c r="S13" s="22">
        <f t="shared" si="5"/>
        <v>0.93513422818791947</v>
      </c>
      <c r="T13" s="1">
        <v>20041</v>
      </c>
      <c r="U13" s="25">
        <v>21339.999999999996</v>
      </c>
      <c r="V13" s="22">
        <f t="shared" si="6"/>
        <v>0.93912839737582021</v>
      </c>
    </row>
    <row r="14" spans="1:22" ht="13.35" customHeight="1" x14ac:dyDescent="0.25">
      <c r="A14" s="13" t="s">
        <v>39</v>
      </c>
      <c r="B14" s="1">
        <v>178186</v>
      </c>
      <c r="C14" s="1">
        <v>191540</v>
      </c>
      <c r="D14" s="22">
        <f t="shared" si="0"/>
        <v>0.93028088127806208</v>
      </c>
      <c r="E14" s="1">
        <v>10966</v>
      </c>
      <c r="F14" s="25">
        <v>11280</v>
      </c>
      <c r="G14" s="22">
        <f t="shared" si="1"/>
        <v>0.97216312056737586</v>
      </c>
      <c r="H14" s="1">
        <v>23753</v>
      </c>
      <c r="I14" s="25">
        <v>24589.999999999996</v>
      </c>
      <c r="J14" s="22">
        <f t="shared" si="2"/>
        <v>0.9659617730784873</v>
      </c>
      <c r="K14" s="1">
        <v>21332</v>
      </c>
      <c r="L14" s="25">
        <v>25650.000000000007</v>
      </c>
      <c r="M14" s="22">
        <f t="shared" si="3"/>
        <v>0.83165692007797243</v>
      </c>
      <c r="N14" s="1">
        <v>42547</v>
      </c>
      <c r="O14" s="25">
        <v>47199.999999999993</v>
      </c>
      <c r="P14" s="22">
        <f t="shared" si="4"/>
        <v>0.90141949152542389</v>
      </c>
      <c r="Q14" s="1">
        <v>43692</v>
      </c>
      <c r="R14" s="25">
        <v>45870</v>
      </c>
      <c r="S14" s="22">
        <f t="shared" si="5"/>
        <v>0.9525179856115108</v>
      </c>
      <c r="T14" s="1">
        <v>35896</v>
      </c>
      <c r="U14" s="25">
        <v>36950</v>
      </c>
      <c r="V14" s="22">
        <f t="shared" si="6"/>
        <v>0.97147496617050066</v>
      </c>
    </row>
    <row r="15" spans="1:22" ht="13.35" customHeight="1" x14ac:dyDescent="0.25">
      <c r="A15" s="13" t="s">
        <v>9</v>
      </c>
      <c r="B15" s="1">
        <v>156680</v>
      </c>
      <c r="C15" s="1">
        <v>166330</v>
      </c>
      <c r="D15" s="22">
        <f t="shared" si="0"/>
        <v>0.94198280526663858</v>
      </c>
      <c r="E15" s="1">
        <v>7368</v>
      </c>
      <c r="F15" s="25">
        <v>7800</v>
      </c>
      <c r="G15" s="22">
        <f t="shared" si="1"/>
        <v>0.94461538461538463</v>
      </c>
      <c r="H15" s="1">
        <v>18562</v>
      </c>
      <c r="I15" s="25">
        <v>18700.000000000004</v>
      </c>
      <c r="J15" s="22">
        <f t="shared" si="2"/>
        <v>0.9926203208556148</v>
      </c>
      <c r="K15" s="1">
        <v>15737</v>
      </c>
      <c r="L15" s="25">
        <v>17070</v>
      </c>
      <c r="M15" s="22">
        <f t="shared" si="3"/>
        <v>0.92190978324545991</v>
      </c>
      <c r="N15" s="1">
        <v>33809</v>
      </c>
      <c r="O15" s="25">
        <v>37780</v>
      </c>
      <c r="P15" s="22">
        <f t="shared" si="4"/>
        <v>0.89489147697194282</v>
      </c>
      <c r="Q15" s="1">
        <v>43813</v>
      </c>
      <c r="R15" s="25">
        <v>45940</v>
      </c>
      <c r="S15" s="22">
        <f t="shared" si="5"/>
        <v>0.9537004788855028</v>
      </c>
      <c r="T15" s="1">
        <v>37391</v>
      </c>
      <c r="U15" s="25">
        <v>39040</v>
      </c>
      <c r="V15" s="22">
        <f t="shared" si="6"/>
        <v>0.95776127049180326</v>
      </c>
    </row>
    <row r="16" spans="1:22" ht="13.35" customHeight="1" x14ac:dyDescent="0.25">
      <c r="A16" s="13" t="s">
        <v>10</v>
      </c>
      <c r="B16" s="1">
        <v>193319</v>
      </c>
      <c r="C16" s="1">
        <v>205180</v>
      </c>
      <c r="D16" s="22">
        <f t="shared" si="0"/>
        <v>0.94219222146408033</v>
      </c>
      <c r="E16" s="1">
        <v>11733</v>
      </c>
      <c r="F16" s="25">
        <v>11950</v>
      </c>
      <c r="G16" s="22">
        <f t="shared" si="1"/>
        <v>0.98184100418410036</v>
      </c>
      <c r="H16" s="1">
        <v>26248</v>
      </c>
      <c r="I16" s="25">
        <v>27969.999999999996</v>
      </c>
      <c r="J16" s="22">
        <f t="shared" si="2"/>
        <v>0.93843403646764401</v>
      </c>
      <c r="K16" s="1">
        <v>20244</v>
      </c>
      <c r="L16" s="25">
        <v>21420</v>
      </c>
      <c r="M16" s="22">
        <f t="shared" si="3"/>
        <v>0.94509803921568625</v>
      </c>
      <c r="N16" s="1">
        <v>41601</v>
      </c>
      <c r="O16" s="25">
        <v>45620</v>
      </c>
      <c r="P16" s="22">
        <f t="shared" si="4"/>
        <v>0.91190267426567295</v>
      </c>
      <c r="Q16" s="1">
        <v>50060</v>
      </c>
      <c r="R16" s="25">
        <v>53640</v>
      </c>
      <c r="S16" s="22">
        <f t="shared" si="5"/>
        <v>0.93325876211782255</v>
      </c>
      <c r="T16" s="1">
        <v>43433</v>
      </c>
      <c r="U16" s="25">
        <v>44580</v>
      </c>
      <c r="V16" s="22">
        <f t="shared" si="6"/>
        <v>0.97427097353073122</v>
      </c>
    </row>
    <row r="17" spans="1:22" ht="13.35" customHeight="1" x14ac:dyDescent="0.25">
      <c r="A17" s="13" t="s">
        <v>11</v>
      </c>
      <c r="B17" s="1">
        <v>61222</v>
      </c>
      <c r="C17" s="1">
        <v>62505</v>
      </c>
      <c r="D17" s="22">
        <f t="shared" si="0"/>
        <v>0.9794736421086313</v>
      </c>
      <c r="E17" s="1">
        <v>3097</v>
      </c>
      <c r="F17" s="25">
        <v>3190.0000000000005</v>
      </c>
      <c r="G17" s="22">
        <f t="shared" si="1"/>
        <v>0.9708463949843259</v>
      </c>
      <c r="H17" s="1">
        <v>7469</v>
      </c>
      <c r="I17" s="25">
        <v>7240.0000000000009</v>
      </c>
      <c r="J17" s="22">
        <f t="shared" si="2"/>
        <v>1.0316298342541435</v>
      </c>
      <c r="K17" s="1">
        <v>6224</v>
      </c>
      <c r="L17" s="25">
        <v>6170</v>
      </c>
      <c r="M17" s="22">
        <f t="shared" si="3"/>
        <v>1.0087520259319287</v>
      </c>
      <c r="N17" s="1">
        <v>14118</v>
      </c>
      <c r="O17" s="25">
        <v>14980.000000000002</v>
      </c>
      <c r="P17" s="22">
        <f t="shared" si="4"/>
        <v>0.94245660881174886</v>
      </c>
      <c r="Q17" s="1">
        <v>16240</v>
      </c>
      <c r="R17" s="25">
        <v>16465</v>
      </c>
      <c r="S17" s="22">
        <f t="shared" si="5"/>
        <v>0.98633464925599756</v>
      </c>
      <c r="T17" s="1">
        <v>14074</v>
      </c>
      <c r="U17" s="25">
        <v>14460</v>
      </c>
      <c r="V17" s="22">
        <f t="shared" si="6"/>
        <v>0.97330567081604424</v>
      </c>
    </row>
    <row r="18" spans="1:22" ht="13.35" customHeight="1" x14ac:dyDescent="0.25">
      <c r="A18" s="13" t="s">
        <v>12</v>
      </c>
      <c r="B18" s="1">
        <v>337528</v>
      </c>
      <c r="C18" s="1">
        <v>353959.99999999994</v>
      </c>
      <c r="D18" s="22">
        <f t="shared" si="0"/>
        <v>0.95357667533054602</v>
      </c>
      <c r="E18" s="1">
        <v>17057</v>
      </c>
      <c r="F18" s="25">
        <v>17679.999999999996</v>
      </c>
      <c r="G18" s="22">
        <f t="shared" si="1"/>
        <v>0.96476244343891426</v>
      </c>
      <c r="H18" s="1">
        <v>39818</v>
      </c>
      <c r="I18" s="25">
        <v>39890.000000000007</v>
      </c>
      <c r="J18" s="22">
        <f t="shared" si="2"/>
        <v>0.99819503634996221</v>
      </c>
      <c r="K18" s="1">
        <v>44890</v>
      </c>
      <c r="L18" s="25">
        <v>48350</v>
      </c>
      <c r="M18" s="22">
        <f t="shared" si="3"/>
        <v>0.92843846949327813</v>
      </c>
      <c r="N18" s="1">
        <v>88175</v>
      </c>
      <c r="O18" s="25">
        <v>94699.999999999971</v>
      </c>
      <c r="P18" s="22">
        <f t="shared" si="4"/>
        <v>0.93109820485744488</v>
      </c>
      <c r="Q18" s="1">
        <v>84611</v>
      </c>
      <c r="R18" s="25">
        <v>87719.999999999985</v>
      </c>
      <c r="S18" s="22">
        <f t="shared" si="5"/>
        <v>0.96455768353853188</v>
      </c>
      <c r="T18" s="1">
        <v>62977</v>
      </c>
      <c r="U18" s="25">
        <v>65620</v>
      </c>
      <c r="V18" s="22">
        <f t="shared" si="6"/>
        <v>0.95972264553489794</v>
      </c>
    </row>
    <row r="19" spans="1:22" ht="13.35" customHeight="1" x14ac:dyDescent="0.25">
      <c r="A19" s="13" t="s">
        <v>43</v>
      </c>
      <c r="B19" s="1">
        <v>49346</v>
      </c>
      <c r="C19" s="1">
        <v>52025</v>
      </c>
      <c r="D19" s="22">
        <f t="shared" si="0"/>
        <v>0.94850552618933204</v>
      </c>
      <c r="E19" s="1">
        <v>3422</v>
      </c>
      <c r="F19" s="25">
        <v>3555</v>
      </c>
      <c r="G19" s="22">
        <f t="shared" si="1"/>
        <v>0.96258790436005626</v>
      </c>
      <c r="H19" s="1">
        <v>7315</v>
      </c>
      <c r="I19" s="25">
        <v>7754.9999999999991</v>
      </c>
      <c r="J19" s="22">
        <f t="shared" si="2"/>
        <v>0.94326241134751787</v>
      </c>
      <c r="K19" s="1">
        <v>6216</v>
      </c>
      <c r="L19" s="25">
        <v>6349.9999999999991</v>
      </c>
      <c r="M19" s="22">
        <f t="shared" si="3"/>
        <v>0.97889763779527572</v>
      </c>
      <c r="N19" s="1">
        <v>11913</v>
      </c>
      <c r="O19" s="25">
        <v>12615.000000000002</v>
      </c>
      <c r="P19" s="22">
        <f t="shared" si="4"/>
        <v>0.94435196195005933</v>
      </c>
      <c r="Q19" s="1">
        <v>11829</v>
      </c>
      <c r="R19" s="25">
        <v>12775</v>
      </c>
      <c r="S19" s="22">
        <f t="shared" si="5"/>
        <v>0.92594911937377689</v>
      </c>
      <c r="T19" s="1">
        <v>8651</v>
      </c>
      <c r="U19" s="25">
        <v>8975.0000000000018</v>
      </c>
      <c r="V19" s="22">
        <f t="shared" si="6"/>
        <v>0.96389972144846781</v>
      </c>
    </row>
    <row r="20" spans="1:22" ht="13.35" customHeight="1" x14ac:dyDescent="0.25">
      <c r="A20" s="13" t="s">
        <v>13</v>
      </c>
      <c r="B20" s="1">
        <v>122100</v>
      </c>
      <c r="C20" s="1">
        <v>128360</v>
      </c>
      <c r="D20" s="22">
        <f t="shared" si="0"/>
        <v>0.95123091305702712</v>
      </c>
      <c r="E20" s="1">
        <v>7308</v>
      </c>
      <c r="F20" s="25">
        <v>7909.9999999999982</v>
      </c>
      <c r="G20" s="22">
        <f t="shared" si="1"/>
        <v>0.92389380530973475</v>
      </c>
      <c r="H20" s="1">
        <v>16935</v>
      </c>
      <c r="I20" s="25">
        <v>17599.999999999996</v>
      </c>
      <c r="J20" s="22">
        <f t="shared" si="2"/>
        <v>0.96221590909090926</v>
      </c>
      <c r="K20" s="1">
        <v>13300</v>
      </c>
      <c r="L20" s="25">
        <v>14430.000000000002</v>
      </c>
      <c r="M20" s="22">
        <f t="shared" si="3"/>
        <v>0.92169092169092159</v>
      </c>
      <c r="N20" s="1">
        <v>29026</v>
      </c>
      <c r="O20" s="25">
        <v>31230</v>
      </c>
      <c r="P20" s="22">
        <f t="shared" si="4"/>
        <v>0.92942683317323083</v>
      </c>
      <c r="Q20" s="1">
        <v>31108</v>
      </c>
      <c r="R20" s="25">
        <v>32630</v>
      </c>
      <c r="S20" s="22">
        <f t="shared" si="5"/>
        <v>0.95335580753907445</v>
      </c>
      <c r="T20" s="1">
        <v>24423</v>
      </c>
      <c r="U20" s="25">
        <v>24559.999999999996</v>
      </c>
      <c r="V20" s="22">
        <f t="shared" si="6"/>
        <v>0.99442182410423463</v>
      </c>
    </row>
    <row r="21" spans="1:22" ht="13.35" customHeight="1" x14ac:dyDescent="0.25">
      <c r="A21" s="13" t="s">
        <v>14</v>
      </c>
      <c r="B21" s="1">
        <v>432732</v>
      </c>
      <c r="C21" s="1">
        <v>460650</v>
      </c>
      <c r="D21" s="22">
        <f t="shared" si="0"/>
        <v>0.93939433409312922</v>
      </c>
      <c r="E21" s="1">
        <v>28246</v>
      </c>
      <c r="F21" s="25">
        <v>29270.000000000004</v>
      </c>
      <c r="G21" s="22">
        <f t="shared" si="1"/>
        <v>0.96501537410317717</v>
      </c>
      <c r="H21" s="1">
        <v>59746</v>
      </c>
      <c r="I21" s="25">
        <v>62180.000000000022</v>
      </c>
      <c r="J21" s="22">
        <f t="shared" si="2"/>
        <v>0.96085558057253107</v>
      </c>
      <c r="K21" s="1">
        <v>51889</v>
      </c>
      <c r="L21" s="25">
        <v>58940</v>
      </c>
      <c r="M21" s="22">
        <f t="shared" si="3"/>
        <v>0.88036986766202918</v>
      </c>
      <c r="N21" s="1">
        <v>113286</v>
      </c>
      <c r="O21" s="25">
        <v>121280</v>
      </c>
      <c r="P21" s="22">
        <f t="shared" si="4"/>
        <v>0.93408641160949868</v>
      </c>
      <c r="Q21" s="1">
        <v>101944</v>
      </c>
      <c r="R21" s="25">
        <v>108440</v>
      </c>
      <c r="S21" s="22">
        <f t="shared" si="5"/>
        <v>0.94009590556990041</v>
      </c>
      <c r="T21" s="1">
        <v>77621</v>
      </c>
      <c r="U21" s="25">
        <v>80540</v>
      </c>
      <c r="V21" s="22">
        <f t="shared" si="6"/>
        <v>0.96375713930965978</v>
      </c>
    </row>
    <row r="22" spans="1:22" ht="13.35" customHeight="1" x14ac:dyDescent="0.25">
      <c r="A22" s="13" t="s">
        <v>15</v>
      </c>
      <c r="B22" s="1">
        <v>48828</v>
      </c>
      <c r="C22" s="1">
        <v>52115</v>
      </c>
      <c r="D22" s="22">
        <f t="shared" si="0"/>
        <v>0.93692794780773292</v>
      </c>
      <c r="E22" s="1">
        <v>2707</v>
      </c>
      <c r="F22" s="25">
        <v>2965</v>
      </c>
      <c r="G22" s="22">
        <f t="shared" si="1"/>
        <v>0.91298482293423266</v>
      </c>
      <c r="H22" s="1">
        <v>6006</v>
      </c>
      <c r="I22" s="25">
        <v>6240.0000000000009</v>
      </c>
      <c r="J22" s="22">
        <f t="shared" si="2"/>
        <v>0.96249999999999991</v>
      </c>
      <c r="K22" s="1">
        <v>5045</v>
      </c>
      <c r="L22" s="25">
        <v>5169.9999999999991</v>
      </c>
      <c r="M22" s="22">
        <f t="shared" si="3"/>
        <v>0.97582205029013558</v>
      </c>
      <c r="N22" s="1">
        <v>10336</v>
      </c>
      <c r="O22" s="25">
        <v>11655.000000000002</v>
      </c>
      <c r="P22" s="22">
        <f t="shared" si="4"/>
        <v>0.88682968682968666</v>
      </c>
      <c r="Q22" s="1">
        <v>12950</v>
      </c>
      <c r="R22" s="25">
        <v>13770.000000000002</v>
      </c>
      <c r="S22" s="22">
        <f t="shared" si="5"/>
        <v>0.94045025417574424</v>
      </c>
      <c r="T22" s="1">
        <v>11784</v>
      </c>
      <c r="U22" s="25">
        <v>12314.999999999998</v>
      </c>
      <c r="V22" s="22">
        <f t="shared" si="6"/>
        <v>0.95688185140073101</v>
      </c>
    </row>
    <row r="23" spans="1:22" ht="13.35" customHeight="1" x14ac:dyDescent="0.25">
      <c r="A23" s="13" t="s">
        <v>44</v>
      </c>
      <c r="B23" s="1">
        <v>630540</v>
      </c>
      <c r="C23" s="1">
        <v>634930</v>
      </c>
      <c r="D23" s="22">
        <f t="shared" si="0"/>
        <v>0.99308585198368327</v>
      </c>
      <c r="E23" s="1">
        <v>38078</v>
      </c>
      <c r="F23" s="25">
        <v>37769.999999999993</v>
      </c>
      <c r="G23" s="22">
        <f t="shared" si="1"/>
        <v>1.0081546200688378</v>
      </c>
      <c r="H23" s="1">
        <v>84067</v>
      </c>
      <c r="I23" s="25">
        <v>83189.999999999985</v>
      </c>
      <c r="J23" s="22">
        <f t="shared" si="2"/>
        <v>1.010542132467845</v>
      </c>
      <c r="K23" s="1">
        <v>71077</v>
      </c>
      <c r="L23" s="25">
        <v>74989.999999999985</v>
      </c>
      <c r="M23" s="22">
        <f t="shared" si="3"/>
        <v>0.94781970929457282</v>
      </c>
      <c r="N23" s="1">
        <v>182554</v>
      </c>
      <c r="O23" s="25">
        <v>180970.00000000003</v>
      </c>
      <c r="P23" s="22">
        <f t="shared" si="4"/>
        <v>1.0087528319610983</v>
      </c>
      <c r="Q23" s="1">
        <v>156158</v>
      </c>
      <c r="R23" s="25">
        <v>159440</v>
      </c>
      <c r="S23" s="22">
        <f t="shared" si="5"/>
        <v>0.97941545408931263</v>
      </c>
      <c r="T23" s="1">
        <v>98606</v>
      </c>
      <c r="U23" s="25">
        <v>98569.999999999985</v>
      </c>
      <c r="V23" s="22">
        <f t="shared" si="6"/>
        <v>1.0003652226843869</v>
      </c>
    </row>
    <row r="24" spans="1:22" ht="13.35" customHeight="1" x14ac:dyDescent="0.25">
      <c r="A24" s="13" t="s">
        <v>16</v>
      </c>
      <c r="B24" s="1">
        <v>32518</v>
      </c>
      <c r="C24" s="1">
        <v>32790</v>
      </c>
      <c r="D24" s="22">
        <f t="shared" si="0"/>
        <v>0.99170478804513573</v>
      </c>
      <c r="E24" s="1">
        <v>1540</v>
      </c>
      <c r="F24" s="25">
        <v>1695</v>
      </c>
      <c r="G24" s="22">
        <f t="shared" si="1"/>
        <v>0.90855457227138647</v>
      </c>
      <c r="H24" s="1">
        <v>3661</v>
      </c>
      <c r="I24" s="25">
        <v>3650.0000000000005</v>
      </c>
      <c r="J24" s="22">
        <f t="shared" si="2"/>
        <v>1.0030136986301368</v>
      </c>
      <c r="K24" s="1">
        <v>2945</v>
      </c>
      <c r="L24" s="25">
        <v>3060</v>
      </c>
      <c r="M24" s="22">
        <f t="shared" si="3"/>
        <v>0.96241830065359479</v>
      </c>
      <c r="N24" s="1">
        <v>6905</v>
      </c>
      <c r="O24" s="25">
        <v>7194.9999999999991</v>
      </c>
      <c r="P24" s="22">
        <f t="shared" si="4"/>
        <v>0.95969423210562899</v>
      </c>
      <c r="Q24" s="1">
        <v>9844</v>
      </c>
      <c r="R24" s="25">
        <v>9420</v>
      </c>
      <c r="S24" s="22">
        <f t="shared" si="5"/>
        <v>1.0450106157112526</v>
      </c>
      <c r="T24" s="1">
        <v>7623</v>
      </c>
      <c r="U24" s="25">
        <v>7770</v>
      </c>
      <c r="V24" s="22">
        <f t="shared" si="6"/>
        <v>0.98108108108108105</v>
      </c>
    </row>
    <row r="25" spans="1:22" ht="13.35" customHeight="1" x14ac:dyDescent="0.25">
      <c r="A25" s="13" t="s">
        <v>17</v>
      </c>
      <c r="B25" s="1">
        <v>66186</v>
      </c>
      <c r="C25" s="1">
        <v>70100</v>
      </c>
      <c r="D25" s="22">
        <f t="shared" si="0"/>
        <v>0.9441654778887304</v>
      </c>
      <c r="E25" s="1">
        <v>4108</v>
      </c>
      <c r="F25" s="25">
        <v>4360.0000000000009</v>
      </c>
      <c r="G25" s="22">
        <f t="shared" si="1"/>
        <v>0.94220183486238518</v>
      </c>
      <c r="H25" s="1">
        <v>8573</v>
      </c>
      <c r="I25" s="25">
        <v>9170</v>
      </c>
      <c r="J25" s="22">
        <f t="shared" si="2"/>
        <v>0.93489640130861507</v>
      </c>
      <c r="K25" s="1">
        <v>7268</v>
      </c>
      <c r="L25" s="25">
        <v>7639.9999999999991</v>
      </c>
      <c r="M25" s="22">
        <f t="shared" si="3"/>
        <v>0.95130890052356032</v>
      </c>
      <c r="N25" s="1">
        <v>14697</v>
      </c>
      <c r="O25" s="25">
        <v>16070</v>
      </c>
      <c r="P25" s="22">
        <f t="shared" si="4"/>
        <v>0.9145612943372744</v>
      </c>
      <c r="Q25" s="1">
        <v>16866</v>
      </c>
      <c r="R25" s="25">
        <v>17840</v>
      </c>
      <c r="S25" s="22">
        <f t="shared" si="5"/>
        <v>0.94540358744394615</v>
      </c>
      <c r="T25" s="1">
        <v>14674</v>
      </c>
      <c r="U25" s="25">
        <v>15019.999999999996</v>
      </c>
      <c r="V25" s="22">
        <f t="shared" si="6"/>
        <v>0.97696404793608549</v>
      </c>
    </row>
    <row r="26" spans="1:22" ht="13.35" customHeight="1" x14ac:dyDescent="0.25">
      <c r="A26" s="19" t="s">
        <v>18</v>
      </c>
      <c r="B26" s="20">
        <f>SUM(B6:B25)</f>
        <v>4971575</v>
      </c>
      <c r="C26" s="20">
        <f>SUM(C6:C25)</f>
        <v>5159135</v>
      </c>
      <c r="D26" s="21">
        <f t="shared" si="0"/>
        <v>0.96364506840778541</v>
      </c>
      <c r="E26" s="20">
        <f>SUM(E6:E25)</f>
        <v>292859</v>
      </c>
      <c r="F26" s="20">
        <f>SUM(F6:F25)</f>
        <v>297125</v>
      </c>
      <c r="G26" s="21">
        <f t="shared" si="1"/>
        <v>0.98564240639461509</v>
      </c>
      <c r="H26" s="20">
        <f>SUM(H6:H25)</f>
        <v>644250</v>
      </c>
      <c r="I26" s="20">
        <f>SUM(I6:I25)</f>
        <v>652235</v>
      </c>
      <c r="J26" s="21">
        <f t="shared" si="2"/>
        <v>0.9877574800493687</v>
      </c>
      <c r="K26" s="20">
        <f>SUM(K6:K25)</f>
        <v>593983</v>
      </c>
      <c r="L26" s="20">
        <f>SUM(L6:L25)</f>
        <v>645970</v>
      </c>
      <c r="M26" s="21">
        <f t="shared" si="3"/>
        <v>0.91952103038840816</v>
      </c>
      <c r="N26" s="20">
        <f>SUM(N6:N25)</f>
        <v>1350679</v>
      </c>
      <c r="O26" s="20">
        <f>SUM(O6:O25)</f>
        <v>1414505</v>
      </c>
      <c r="P26" s="21">
        <f t="shared" si="4"/>
        <v>0.954877501316715</v>
      </c>
      <c r="Q26" s="20">
        <f>SUM(Q6:Q25)</f>
        <v>1226659</v>
      </c>
      <c r="R26" s="20">
        <f>SUM(R6:R25)</f>
        <v>1270210</v>
      </c>
      <c r="S26" s="21">
        <f t="shared" si="5"/>
        <v>0.96571354342982652</v>
      </c>
      <c r="T26" s="20">
        <f>SUM(T6:T25)</f>
        <v>863145</v>
      </c>
      <c r="U26" s="20">
        <f>SUM(U6:U25)</f>
        <v>879090</v>
      </c>
      <c r="V26" s="21">
        <f t="shared" si="6"/>
        <v>0.98186192540012973</v>
      </c>
    </row>
    <row r="28" spans="1:22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5">
      <c r="A29" s="3" t="s">
        <v>47</v>
      </c>
    </row>
    <row r="31" spans="1:22" x14ac:dyDescent="0.25">
      <c r="B31" s="5"/>
    </row>
  </sheetData>
  <pageMargins left="0.31496062992125984" right="0.31496062992125984" top="0.55118110236220474" bottom="0.35433070866141736" header="0.31496062992125984" footer="0.31496062992125984"/>
  <pageSetup paperSize="9" scale="61" orientation="landscape" r:id="rId1"/>
  <rowBreaks count="2" manualBreakCount="2">
    <brk id="27" max="16383" man="1"/>
    <brk id="53" max="16383" man="1"/>
  </rowBreaks>
  <ignoredErrors>
    <ignoredError sqref="A1:XFD4 A27:XFD27 D6:D25 G6:G25 J6:J25 M6:M25 P6:P25 S6:S25 V7:V25 B30:XFD30 B29:XFD29 D26 A33:XFD34 C31:XFD31 G26 J26 M26 P26 S26 V26 C32:XFD32 A36:XFD1048576 B35:XFD35 B5:XFD5 B28:XFD28 V6 X6:XFD6 X7:XFD25 X26:XFD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4"/>
  <sheetViews>
    <sheetView tabSelected="1"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G20" sqref="G20"/>
    </sheetView>
  </sheetViews>
  <sheetFormatPr defaultColWidth="9.21875" defaultRowHeight="11.4" x14ac:dyDescent="0.25"/>
  <cols>
    <col min="1" max="1" width="27.5546875" style="3" customWidth="1"/>
    <col min="2" max="19" width="9.44140625" style="3" customWidth="1"/>
    <col min="20" max="16384" width="9.21875" style="3"/>
  </cols>
  <sheetData>
    <row r="1" spans="1:21" ht="13.8" x14ac:dyDescent="0.25">
      <c r="A1" s="24" t="str">
        <f>SUBSTITUTE(Ethnicity!A1,"Ethnicity","Deprivation")</f>
        <v>Access to Primary Care by Prioritised Deprivation (January 2024)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2" x14ac:dyDescent="0.25">
      <c r="A2" s="12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3.35" customHeight="1" x14ac:dyDescent="0.25">
      <c r="B4" s="14" t="s">
        <v>0</v>
      </c>
      <c r="C4" s="15"/>
      <c r="D4" s="15"/>
      <c r="E4" s="14" t="s">
        <v>30</v>
      </c>
      <c r="F4" s="15"/>
      <c r="G4" s="15"/>
      <c r="H4" s="14" t="s">
        <v>31</v>
      </c>
      <c r="I4" s="15"/>
      <c r="J4" s="15"/>
      <c r="K4" s="14" t="s">
        <v>32</v>
      </c>
      <c r="L4" s="15"/>
      <c r="M4" s="15"/>
      <c r="N4" s="14" t="s">
        <v>33</v>
      </c>
      <c r="O4" s="15"/>
      <c r="P4" s="15"/>
      <c r="Q4" s="14" t="s">
        <v>40</v>
      </c>
      <c r="R4" s="15"/>
      <c r="S4" s="15"/>
    </row>
    <row r="5" spans="1:21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  <c r="N5" s="17" t="s">
        <v>22</v>
      </c>
      <c r="O5" s="17" t="s">
        <v>19</v>
      </c>
      <c r="P5" s="18" t="s">
        <v>2</v>
      </c>
      <c r="Q5" s="17" t="s">
        <v>22</v>
      </c>
      <c r="R5" s="17" t="s">
        <v>19</v>
      </c>
      <c r="S5" s="18" t="s">
        <v>2</v>
      </c>
    </row>
    <row r="6" spans="1:21" ht="13.35" customHeight="1" x14ac:dyDescent="0.25">
      <c r="A6" s="13" t="s">
        <v>3</v>
      </c>
      <c r="B6" s="1">
        <v>475645</v>
      </c>
      <c r="C6" s="1">
        <v>471329.99999999994</v>
      </c>
      <c r="D6" s="22">
        <f>IF(B6=0,"",B6/C6)</f>
        <v>1.0091549445187025</v>
      </c>
      <c r="E6" s="1">
        <v>88730</v>
      </c>
      <c r="F6" s="25">
        <v>86916.865053995774</v>
      </c>
      <c r="G6" s="22">
        <f>IF(E6=0,"",E6/F6)</f>
        <v>1.0208605653790876</v>
      </c>
      <c r="H6" s="1">
        <v>101402</v>
      </c>
      <c r="I6" s="25">
        <v>100253.23636516252</v>
      </c>
      <c r="J6" s="22">
        <f>IF(H6=0,"",H6/I6)</f>
        <v>1.0114586189582271</v>
      </c>
      <c r="K6" s="1">
        <v>113241</v>
      </c>
      <c r="L6" s="25">
        <v>111546.45103793535</v>
      </c>
      <c r="M6" s="22">
        <f>IF(K6=0,"",K6/L6)</f>
        <v>1.0151914197744254</v>
      </c>
      <c r="N6" s="1">
        <v>85270</v>
      </c>
      <c r="O6" s="25">
        <v>87582.988294395793</v>
      </c>
      <c r="P6" s="22">
        <f>IF(N6=0,"",N6/O6)</f>
        <v>0.9735908954531094</v>
      </c>
      <c r="Q6" s="1">
        <v>82734</v>
      </c>
      <c r="R6" s="25">
        <v>85030.459248510539</v>
      </c>
      <c r="S6" s="22">
        <f>IF(Q6=0,"",Q6/R6)</f>
        <v>0.97299251034504131</v>
      </c>
      <c r="T6" s="5"/>
      <c r="U6" s="5"/>
    </row>
    <row r="7" spans="1:21" ht="13.35" customHeight="1" x14ac:dyDescent="0.25">
      <c r="A7" s="13" t="s">
        <v>4</v>
      </c>
      <c r="B7" s="1">
        <v>260105</v>
      </c>
      <c r="C7" s="1">
        <v>280180</v>
      </c>
      <c r="D7" s="22">
        <f t="shared" ref="D7:D26" si="0">IF(B7=0,"",B7/C7)</f>
        <v>0.92834963237918477</v>
      </c>
      <c r="E7" s="1">
        <v>48678</v>
      </c>
      <c r="F7" s="25">
        <v>45381.521227106547</v>
      </c>
      <c r="G7" s="22">
        <f t="shared" ref="G7:G26" si="1">IF(E7=0,"",E7/F7)</f>
        <v>1.0726392303245325</v>
      </c>
      <c r="H7" s="1">
        <v>50630</v>
      </c>
      <c r="I7" s="25">
        <v>52228.366354218844</v>
      </c>
      <c r="J7" s="22">
        <f t="shared" ref="J7:J26" si="2">IF(H7=0,"",H7/I7)</f>
        <v>0.96939658530809603</v>
      </c>
      <c r="K7" s="1">
        <v>54051</v>
      </c>
      <c r="L7" s="25">
        <v>58626.427941641821</v>
      </c>
      <c r="M7" s="22">
        <f t="shared" ref="M7:M26" si="3">IF(K7=0,"",K7/L7)</f>
        <v>0.92195622175384262</v>
      </c>
      <c r="N7" s="1">
        <v>53865</v>
      </c>
      <c r="O7" s="25">
        <v>62274.919564917058</v>
      </c>
      <c r="P7" s="22">
        <f t="shared" ref="P7:P26" si="4">IF(N7=0,"",N7/O7)</f>
        <v>0.86495495098712527</v>
      </c>
      <c r="Q7" s="1">
        <v>49982</v>
      </c>
      <c r="R7" s="25">
        <v>61668.764912115723</v>
      </c>
      <c r="S7" s="22">
        <f t="shared" ref="S7:S26" si="5">IF(Q7=0,"",Q7/R7)</f>
        <v>0.81049134146320989</v>
      </c>
      <c r="T7" s="5"/>
      <c r="U7" s="5"/>
    </row>
    <row r="8" spans="1:21" ht="13.35" customHeight="1" x14ac:dyDescent="0.25">
      <c r="A8" s="13" t="s">
        <v>5</v>
      </c>
      <c r="B8" s="1">
        <v>588225</v>
      </c>
      <c r="C8" s="1">
        <v>598560</v>
      </c>
      <c r="D8" s="22">
        <f t="shared" si="0"/>
        <v>0.98273356054530869</v>
      </c>
      <c r="E8" s="1">
        <v>184844</v>
      </c>
      <c r="F8" s="25">
        <v>166901.39005749463</v>
      </c>
      <c r="G8" s="22">
        <f t="shared" si="1"/>
        <v>1.1075042570725411</v>
      </c>
      <c r="H8" s="1">
        <v>126283</v>
      </c>
      <c r="I8" s="25">
        <v>131821.19467957402</v>
      </c>
      <c r="J8" s="22">
        <f t="shared" si="2"/>
        <v>0.95798706958288415</v>
      </c>
      <c r="K8" s="1">
        <v>109468</v>
      </c>
      <c r="L8" s="25">
        <v>117038.51941163238</v>
      </c>
      <c r="M8" s="22">
        <f t="shared" si="3"/>
        <v>0.93531600152077832</v>
      </c>
      <c r="N8" s="1">
        <v>103173</v>
      </c>
      <c r="O8" s="25">
        <v>115558.43950340561</v>
      </c>
      <c r="P8" s="22">
        <f t="shared" si="4"/>
        <v>0.89282098688222078</v>
      </c>
      <c r="Q8" s="1">
        <v>58664</v>
      </c>
      <c r="R8" s="25">
        <v>67240.456347893356</v>
      </c>
      <c r="S8" s="22">
        <f t="shared" si="5"/>
        <v>0.87245094971515524</v>
      </c>
      <c r="T8" s="5"/>
      <c r="U8" s="5"/>
    </row>
    <row r="9" spans="1:21" ht="13.35" customHeight="1" x14ac:dyDescent="0.25">
      <c r="A9" s="13" t="s">
        <v>38</v>
      </c>
      <c r="B9" s="1">
        <v>306626</v>
      </c>
      <c r="C9" s="1">
        <v>322269.99999999994</v>
      </c>
      <c r="D9" s="22">
        <f t="shared" si="0"/>
        <v>0.95145685294939042</v>
      </c>
      <c r="E9" s="1">
        <v>104232</v>
      </c>
      <c r="F9" s="25">
        <v>102342.40110338631</v>
      </c>
      <c r="G9" s="22">
        <f t="shared" si="1"/>
        <v>1.0184634997444004</v>
      </c>
      <c r="H9" s="1">
        <v>72284</v>
      </c>
      <c r="I9" s="25">
        <v>76365.054754219265</v>
      </c>
      <c r="J9" s="22">
        <f t="shared" si="2"/>
        <v>0.94655860894287147</v>
      </c>
      <c r="K9" s="1">
        <v>56875</v>
      </c>
      <c r="L9" s="25">
        <v>63441.741102845561</v>
      </c>
      <c r="M9" s="22">
        <f t="shared" si="3"/>
        <v>0.89649178933787144</v>
      </c>
      <c r="N9" s="1">
        <v>37152</v>
      </c>
      <c r="O9" s="25">
        <v>41801.99613856012</v>
      </c>
      <c r="P9" s="22">
        <f t="shared" si="4"/>
        <v>0.8887613853858346</v>
      </c>
      <c r="Q9" s="1">
        <v>33104</v>
      </c>
      <c r="R9" s="25">
        <v>38318.806900988755</v>
      </c>
      <c r="S9" s="22">
        <f t="shared" si="5"/>
        <v>0.86390998773883554</v>
      </c>
      <c r="T9" s="5"/>
      <c r="U9" s="5"/>
    </row>
    <row r="10" spans="1:21" ht="13.35" customHeight="1" x14ac:dyDescent="0.25">
      <c r="A10" s="13" t="s">
        <v>6</v>
      </c>
      <c r="B10" s="1">
        <v>597959</v>
      </c>
      <c r="C10" s="1">
        <v>611980</v>
      </c>
      <c r="D10" s="22">
        <f t="shared" si="0"/>
        <v>0.97708912055949537</v>
      </c>
      <c r="E10" s="1">
        <v>86654</v>
      </c>
      <c r="F10" s="25">
        <v>85726.158487568478</v>
      </c>
      <c r="G10" s="22">
        <f t="shared" si="1"/>
        <v>1.0108233184456303</v>
      </c>
      <c r="H10" s="1">
        <v>101619</v>
      </c>
      <c r="I10" s="25">
        <v>99753.24794849733</v>
      </c>
      <c r="J10" s="22">
        <f t="shared" si="2"/>
        <v>1.018703672209911</v>
      </c>
      <c r="K10" s="1">
        <v>97257</v>
      </c>
      <c r="L10" s="25">
        <v>93294.741382044624</v>
      </c>
      <c r="M10" s="22">
        <f t="shared" si="3"/>
        <v>1.0424703317599628</v>
      </c>
      <c r="N10" s="1">
        <v>102831</v>
      </c>
      <c r="O10" s="25">
        <v>103242.09865938197</v>
      </c>
      <c r="P10" s="22">
        <f t="shared" si="4"/>
        <v>0.9960181102019412</v>
      </c>
      <c r="Q10" s="1">
        <v>200092</v>
      </c>
      <c r="R10" s="25">
        <v>229963.75352250761</v>
      </c>
      <c r="S10" s="22">
        <f t="shared" si="5"/>
        <v>0.87010233976032259</v>
      </c>
      <c r="T10" s="5"/>
      <c r="U10" s="5"/>
    </row>
    <row r="11" spans="1:21" ht="13.35" customHeight="1" x14ac:dyDescent="0.25">
      <c r="A11" s="13" t="s">
        <v>42</v>
      </c>
      <c r="B11" s="1">
        <v>169797</v>
      </c>
      <c r="C11" s="1">
        <v>183590</v>
      </c>
      <c r="D11" s="22">
        <f t="shared" si="0"/>
        <v>0.92487063565553684</v>
      </c>
      <c r="E11" s="1">
        <v>28544</v>
      </c>
      <c r="F11" s="25">
        <v>27919.792195770937</v>
      </c>
      <c r="G11" s="22">
        <f t="shared" si="1"/>
        <v>1.0223571794464721</v>
      </c>
      <c r="H11" s="1">
        <v>26271</v>
      </c>
      <c r="I11" s="25">
        <v>27312.11503871953</v>
      </c>
      <c r="J11" s="22">
        <f t="shared" si="2"/>
        <v>0.96188083430215587</v>
      </c>
      <c r="K11" s="1">
        <v>28997</v>
      </c>
      <c r="L11" s="25">
        <v>32030.313926695497</v>
      </c>
      <c r="M11" s="22">
        <f t="shared" si="3"/>
        <v>0.90529865134517473</v>
      </c>
      <c r="N11" s="1">
        <v>38099</v>
      </c>
      <c r="O11" s="25">
        <v>42377.302116641717</v>
      </c>
      <c r="P11" s="22">
        <f t="shared" si="4"/>
        <v>0.8990426029277212</v>
      </c>
      <c r="Q11" s="1">
        <v>45697</v>
      </c>
      <c r="R11" s="25">
        <v>53950.476722172309</v>
      </c>
      <c r="S11" s="22">
        <f t="shared" si="5"/>
        <v>0.84701753860906415</v>
      </c>
      <c r="T11" s="5"/>
      <c r="U11" s="5"/>
    </row>
    <row r="12" spans="1:21" ht="13.35" customHeight="1" x14ac:dyDescent="0.25">
      <c r="A12" s="13" t="s">
        <v>7</v>
      </c>
      <c r="B12" s="1">
        <v>153787</v>
      </c>
      <c r="C12" s="1">
        <v>161840</v>
      </c>
      <c r="D12" s="22">
        <f t="shared" si="0"/>
        <v>0.95024097874443891</v>
      </c>
      <c r="E12" s="1">
        <v>36894</v>
      </c>
      <c r="F12" s="25">
        <v>38157.242771199977</v>
      </c>
      <c r="G12" s="22">
        <f t="shared" si="1"/>
        <v>0.9668937617223895</v>
      </c>
      <c r="H12" s="1">
        <v>23403</v>
      </c>
      <c r="I12" s="25">
        <v>24590.903902110131</v>
      </c>
      <c r="J12" s="22">
        <f t="shared" si="2"/>
        <v>0.95169336162514151</v>
      </c>
      <c r="K12" s="1">
        <v>27182</v>
      </c>
      <c r="L12" s="25">
        <v>28864.264759603211</v>
      </c>
      <c r="M12" s="22">
        <f t="shared" si="3"/>
        <v>0.94171808034557614</v>
      </c>
      <c r="N12" s="1">
        <v>35115</v>
      </c>
      <c r="O12" s="25">
        <v>36594.497913110637</v>
      </c>
      <c r="P12" s="22">
        <f t="shared" si="4"/>
        <v>0.95957048197181083</v>
      </c>
      <c r="Q12" s="1">
        <v>30114</v>
      </c>
      <c r="R12" s="25">
        <v>33633.090653976025</v>
      </c>
      <c r="S12" s="22">
        <f t="shared" si="5"/>
        <v>0.89536820477840906</v>
      </c>
      <c r="T12" s="5"/>
      <c r="U12" s="5"/>
    </row>
    <row r="13" spans="1:21" ht="13.35" customHeight="1" x14ac:dyDescent="0.25">
      <c r="A13" s="13" t="s">
        <v>8</v>
      </c>
      <c r="B13" s="1">
        <v>110246</v>
      </c>
      <c r="C13" s="1">
        <v>118900.00000000001</v>
      </c>
      <c r="D13" s="22">
        <f t="shared" si="0"/>
        <v>0.92721614802354912</v>
      </c>
      <c r="E13" s="1">
        <v>14816</v>
      </c>
      <c r="F13" s="25">
        <v>13963.37657294792</v>
      </c>
      <c r="G13" s="22">
        <f t="shared" si="1"/>
        <v>1.0610614075039642</v>
      </c>
      <c r="H13" s="1">
        <v>17265</v>
      </c>
      <c r="I13" s="25">
        <v>18056.587376913296</v>
      </c>
      <c r="J13" s="22">
        <f t="shared" si="2"/>
        <v>0.95616074286964103</v>
      </c>
      <c r="K13" s="1">
        <v>16619</v>
      </c>
      <c r="L13" s="25">
        <v>17865.715651390314</v>
      </c>
      <c r="M13" s="22">
        <f t="shared" si="3"/>
        <v>0.93021742449520661</v>
      </c>
      <c r="N13" s="1">
        <v>23961</v>
      </c>
      <c r="O13" s="25">
        <v>26638.692228628053</v>
      </c>
      <c r="P13" s="22">
        <f t="shared" si="4"/>
        <v>0.89948109292878897</v>
      </c>
      <c r="Q13" s="1">
        <v>36243</v>
      </c>
      <c r="R13" s="25">
        <v>42375.628170120428</v>
      </c>
      <c r="S13" s="22">
        <f t="shared" si="5"/>
        <v>0.85527935667406529</v>
      </c>
      <c r="T13" s="5"/>
      <c r="U13" s="5"/>
    </row>
    <row r="14" spans="1:21" ht="13.35" customHeight="1" x14ac:dyDescent="0.25">
      <c r="A14" s="13" t="s">
        <v>39</v>
      </c>
      <c r="B14" s="1">
        <v>178186</v>
      </c>
      <c r="C14" s="1">
        <v>191540</v>
      </c>
      <c r="D14" s="22">
        <f t="shared" si="0"/>
        <v>0.93028088127806208</v>
      </c>
      <c r="E14" s="1">
        <v>24140</v>
      </c>
      <c r="F14" s="25">
        <v>22873.617165703552</v>
      </c>
      <c r="G14" s="22">
        <f t="shared" si="1"/>
        <v>1.0553643450934052</v>
      </c>
      <c r="H14" s="1">
        <v>28699</v>
      </c>
      <c r="I14" s="25">
        <v>29890.579049490378</v>
      </c>
      <c r="J14" s="22">
        <f t="shared" si="2"/>
        <v>0.9601352972280176</v>
      </c>
      <c r="K14" s="1">
        <v>33117</v>
      </c>
      <c r="L14" s="25">
        <v>36924.535304910409</v>
      </c>
      <c r="M14" s="22">
        <f t="shared" si="3"/>
        <v>0.89688332504474166</v>
      </c>
      <c r="N14" s="1">
        <v>45079</v>
      </c>
      <c r="O14" s="25">
        <v>49800.060527973546</v>
      </c>
      <c r="P14" s="22">
        <f t="shared" si="4"/>
        <v>0.90519970301398234</v>
      </c>
      <c r="Q14" s="1">
        <v>45153</v>
      </c>
      <c r="R14" s="25">
        <v>52051.207951922115</v>
      </c>
      <c r="S14" s="22">
        <f t="shared" si="5"/>
        <v>0.8674726634914266</v>
      </c>
      <c r="T14" s="5"/>
      <c r="U14" s="5"/>
    </row>
    <row r="15" spans="1:21" ht="13.35" customHeight="1" x14ac:dyDescent="0.25">
      <c r="A15" s="13" t="s">
        <v>9</v>
      </c>
      <c r="B15" s="1">
        <v>156680</v>
      </c>
      <c r="C15" s="1">
        <v>166329.99999999997</v>
      </c>
      <c r="D15" s="22">
        <f t="shared" si="0"/>
        <v>0.9419828052666388</v>
      </c>
      <c r="E15" s="1">
        <v>32350</v>
      </c>
      <c r="F15" s="25">
        <v>32043.494574182867</v>
      </c>
      <c r="G15" s="22">
        <f t="shared" si="1"/>
        <v>1.0095652933579873</v>
      </c>
      <c r="H15" s="1">
        <v>36264</v>
      </c>
      <c r="I15" s="25">
        <v>37598.317576757821</v>
      </c>
      <c r="J15" s="22">
        <f t="shared" si="2"/>
        <v>0.96451124245030961</v>
      </c>
      <c r="K15" s="1">
        <v>39308</v>
      </c>
      <c r="L15" s="25">
        <v>42485.992094766189</v>
      </c>
      <c r="M15" s="22">
        <f t="shared" si="3"/>
        <v>0.92519906119462647</v>
      </c>
      <c r="N15" s="1">
        <v>32423</v>
      </c>
      <c r="O15" s="25">
        <v>37375.874277454757</v>
      </c>
      <c r="P15" s="22">
        <f t="shared" si="4"/>
        <v>0.86748472448596747</v>
      </c>
      <c r="Q15" s="1">
        <v>15022</v>
      </c>
      <c r="R15" s="25">
        <v>16826.321476838359</v>
      </c>
      <c r="S15" s="22">
        <f t="shared" si="5"/>
        <v>0.8927679184471764</v>
      </c>
      <c r="T15" s="5"/>
      <c r="U15" s="5"/>
    </row>
    <row r="16" spans="1:21" ht="13.35" customHeight="1" x14ac:dyDescent="0.25">
      <c r="A16" s="13" t="s">
        <v>10</v>
      </c>
      <c r="B16" s="1">
        <v>193319</v>
      </c>
      <c r="C16" s="1">
        <v>205179.99999999997</v>
      </c>
      <c r="D16" s="22">
        <f t="shared" si="0"/>
        <v>0.94219222146408044</v>
      </c>
      <c r="E16" s="1">
        <v>14836</v>
      </c>
      <c r="F16" s="25">
        <v>14346.256471268758</v>
      </c>
      <c r="G16" s="22">
        <f t="shared" si="1"/>
        <v>1.0341373744232198</v>
      </c>
      <c r="H16" s="1">
        <v>22860</v>
      </c>
      <c r="I16" s="25">
        <v>22331.495345726038</v>
      </c>
      <c r="J16" s="22">
        <f t="shared" si="2"/>
        <v>1.0236663351957356</v>
      </c>
      <c r="K16" s="1">
        <v>34019</v>
      </c>
      <c r="L16" s="25">
        <v>34744.221919613992</v>
      </c>
      <c r="M16" s="22">
        <f t="shared" si="3"/>
        <v>0.97912683377132748</v>
      </c>
      <c r="N16" s="1">
        <v>41394</v>
      </c>
      <c r="O16" s="25">
        <v>44582.459848678773</v>
      </c>
      <c r="P16" s="22">
        <f t="shared" si="4"/>
        <v>0.9284817423825199</v>
      </c>
      <c r="Q16" s="1">
        <v>77399</v>
      </c>
      <c r="R16" s="25">
        <v>89175.566414712419</v>
      </c>
      <c r="S16" s="22">
        <f t="shared" si="5"/>
        <v>0.86793953895459097</v>
      </c>
      <c r="T16" s="5"/>
      <c r="U16" s="5"/>
    </row>
    <row r="17" spans="1:21" ht="13.35" customHeight="1" x14ac:dyDescent="0.25">
      <c r="A17" s="13" t="s">
        <v>11</v>
      </c>
      <c r="B17" s="1">
        <v>61222</v>
      </c>
      <c r="C17" s="1">
        <v>62505.000000000007</v>
      </c>
      <c r="D17" s="22">
        <f t="shared" si="0"/>
        <v>0.97947364210863119</v>
      </c>
      <c r="E17" s="1">
        <v>8820</v>
      </c>
      <c r="F17" s="25">
        <v>8308.5798500097171</v>
      </c>
      <c r="G17" s="22">
        <f t="shared" si="1"/>
        <v>1.0615532569010195</v>
      </c>
      <c r="H17" s="1">
        <v>15291</v>
      </c>
      <c r="I17" s="25">
        <v>15390.591443630545</v>
      </c>
      <c r="J17" s="22">
        <f t="shared" si="2"/>
        <v>0.99352906975698063</v>
      </c>
      <c r="K17" s="1">
        <v>16422</v>
      </c>
      <c r="L17" s="25">
        <v>17117.304362830724</v>
      </c>
      <c r="M17" s="22">
        <f t="shared" si="3"/>
        <v>0.9593800315696589</v>
      </c>
      <c r="N17" s="1">
        <v>12983</v>
      </c>
      <c r="O17" s="25">
        <v>13800.689732452691</v>
      </c>
      <c r="P17" s="22">
        <f t="shared" si="4"/>
        <v>0.9407500821839454</v>
      </c>
      <c r="Q17" s="1">
        <v>7523</v>
      </c>
      <c r="R17" s="25">
        <v>7887.8346110763287</v>
      </c>
      <c r="S17" s="22">
        <f t="shared" si="5"/>
        <v>0.95374717789290142</v>
      </c>
      <c r="T17" s="5"/>
      <c r="U17" s="5"/>
    </row>
    <row r="18" spans="1:21" ht="13.35" customHeight="1" x14ac:dyDescent="0.25">
      <c r="A18" s="13" t="s">
        <v>12</v>
      </c>
      <c r="B18" s="1">
        <v>337528</v>
      </c>
      <c r="C18" s="1">
        <v>353960</v>
      </c>
      <c r="D18" s="22">
        <f t="shared" si="0"/>
        <v>0.9535766753305458</v>
      </c>
      <c r="E18" s="1">
        <v>89336</v>
      </c>
      <c r="F18" s="25">
        <v>82547.521566974392</v>
      </c>
      <c r="G18" s="22">
        <f t="shared" si="1"/>
        <v>1.0822372168680778</v>
      </c>
      <c r="H18" s="1">
        <v>72906</v>
      </c>
      <c r="I18" s="25">
        <v>78629.585023306092</v>
      </c>
      <c r="J18" s="22">
        <f t="shared" si="2"/>
        <v>0.92720825091968118</v>
      </c>
      <c r="K18" s="1">
        <v>62956</v>
      </c>
      <c r="L18" s="25">
        <v>68690.275157239681</v>
      </c>
      <c r="M18" s="22">
        <f t="shared" si="3"/>
        <v>0.91651984004848885</v>
      </c>
      <c r="N18" s="1">
        <v>65447</v>
      </c>
      <c r="O18" s="25">
        <v>74320.251307888961</v>
      </c>
      <c r="P18" s="22">
        <f t="shared" si="4"/>
        <v>0.88060789419118823</v>
      </c>
      <c r="Q18" s="1">
        <v>42421</v>
      </c>
      <c r="R18" s="25">
        <v>49772.366944590882</v>
      </c>
      <c r="S18" s="22">
        <f t="shared" si="5"/>
        <v>0.85230023412841116</v>
      </c>
      <c r="T18" s="5"/>
      <c r="U18" s="5"/>
    </row>
    <row r="19" spans="1:21" ht="13.35" customHeight="1" x14ac:dyDescent="0.25">
      <c r="A19" s="13" t="s">
        <v>43</v>
      </c>
      <c r="B19" s="1">
        <v>49346</v>
      </c>
      <c r="C19" s="1">
        <v>52025</v>
      </c>
      <c r="D19" s="22">
        <f t="shared" si="0"/>
        <v>0.94850552618933204</v>
      </c>
      <c r="E19" s="1">
        <v>3915</v>
      </c>
      <c r="F19" s="25">
        <v>3494.1724311395537</v>
      </c>
      <c r="G19" s="22">
        <f t="shared" si="1"/>
        <v>1.1204369781840451</v>
      </c>
      <c r="H19" s="1">
        <v>4667</v>
      </c>
      <c r="I19" s="25">
        <v>4566.5411726502034</v>
      </c>
      <c r="J19" s="22">
        <f t="shared" si="2"/>
        <v>1.0219988879004227</v>
      </c>
      <c r="K19" s="1">
        <v>5941</v>
      </c>
      <c r="L19" s="25">
        <v>6200.4411679561663</v>
      </c>
      <c r="M19" s="22">
        <f t="shared" si="3"/>
        <v>0.95815762767059931</v>
      </c>
      <c r="N19" s="1">
        <v>10231</v>
      </c>
      <c r="O19" s="25">
        <v>10798.116181623829</v>
      </c>
      <c r="P19" s="22">
        <f t="shared" si="4"/>
        <v>0.94748008151746466</v>
      </c>
      <c r="Q19" s="1">
        <v>23680</v>
      </c>
      <c r="R19" s="25">
        <v>26965.729046630247</v>
      </c>
      <c r="S19" s="22">
        <f t="shared" si="5"/>
        <v>0.87815167018297824</v>
      </c>
      <c r="T19" s="5"/>
      <c r="U19" s="5"/>
    </row>
    <row r="20" spans="1:21" ht="13.35" customHeight="1" x14ac:dyDescent="0.25">
      <c r="A20" s="13" t="s">
        <v>13</v>
      </c>
      <c r="B20" s="1">
        <v>122100</v>
      </c>
      <c r="C20" s="1">
        <v>128360</v>
      </c>
      <c r="D20" s="22">
        <f t="shared" si="0"/>
        <v>0.95123091305702712</v>
      </c>
      <c r="E20" s="1">
        <v>16965</v>
      </c>
      <c r="F20" s="25">
        <v>15849.609152637677</v>
      </c>
      <c r="G20" s="22">
        <f t="shared" si="1"/>
        <v>1.0703733976415879</v>
      </c>
      <c r="H20" s="1">
        <v>18568</v>
      </c>
      <c r="I20" s="25">
        <v>19187.461444453624</v>
      </c>
      <c r="J20" s="22">
        <f t="shared" si="2"/>
        <v>0.96771529958525671</v>
      </c>
      <c r="K20" s="1">
        <v>25384</v>
      </c>
      <c r="L20" s="25">
        <v>27857.966645277262</v>
      </c>
      <c r="M20" s="22">
        <f t="shared" si="3"/>
        <v>0.91119356711209676</v>
      </c>
      <c r="N20" s="1">
        <v>30233</v>
      </c>
      <c r="O20" s="25">
        <v>34667.422438665744</v>
      </c>
      <c r="P20" s="22">
        <f t="shared" si="4"/>
        <v>0.87208675676678282</v>
      </c>
      <c r="Q20" s="1">
        <v>26160</v>
      </c>
      <c r="R20" s="25">
        <v>30797.54031896569</v>
      </c>
      <c r="S20" s="22">
        <f t="shared" si="5"/>
        <v>0.84941848371865569</v>
      </c>
      <c r="T20" s="5"/>
      <c r="U20" s="5"/>
    </row>
    <row r="21" spans="1:21" ht="13.35" customHeight="1" x14ac:dyDescent="0.25">
      <c r="A21" s="13" t="s">
        <v>14</v>
      </c>
      <c r="B21" s="1">
        <v>432732</v>
      </c>
      <c r="C21" s="1">
        <v>460650.00000000006</v>
      </c>
      <c r="D21" s="22">
        <f t="shared" si="0"/>
        <v>0.93939433409312911</v>
      </c>
      <c r="E21" s="1">
        <v>60822</v>
      </c>
      <c r="F21" s="25">
        <v>57022.813503289712</v>
      </c>
      <c r="G21" s="22">
        <f t="shared" si="1"/>
        <v>1.0666257286040632</v>
      </c>
      <c r="H21" s="1">
        <v>67328</v>
      </c>
      <c r="I21" s="25">
        <v>70332.391600330971</v>
      </c>
      <c r="J21" s="22">
        <f t="shared" si="2"/>
        <v>0.95728295978610178</v>
      </c>
      <c r="K21" s="1">
        <v>79719</v>
      </c>
      <c r="L21" s="25">
        <v>86075.879109038447</v>
      </c>
      <c r="M21" s="22">
        <f t="shared" si="3"/>
        <v>0.92614796183509507</v>
      </c>
      <c r="N21" s="1">
        <v>105784</v>
      </c>
      <c r="O21" s="25">
        <v>116919.51551751055</v>
      </c>
      <c r="P21" s="22">
        <f t="shared" si="4"/>
        <v>0.90475913735852909</v>
      </c>
      <c r="Q21" s="1">
        <v>111197</v>
      </c>
      <c r="R21" s="25">
        <v>130299.40026983037</v>
      </c>
      <c r="S21" s="22">
        <f t="shared" si="5"/>
        <v>0.85339609982645981</v>
      </c>
      <c r="T21" s="5"/>
      <c r="U21" s="5"/>
    </row>
    <row r="22" spans="1:21" ht="13.35" customHeight="1" x14ac:dyDescent="0.25">
      <c r="A22" s="13" t="s">
        <v>15</v>
      </c>
      <c r="B22" s="1">
        <v>48828</v>
      </c>
      <c r="C22" s="1">
        <v>52115</v>
      </c>
      <c r="D22" s="22">
        <f t="shared" si="0"/>
        <v>0.93692794780773292</v>
      </c>
      <c r="E22" s="1">
        <v>8142</v>
      </c>
      <c r="F22" s="25">
        <v>7778.6796252164841</v>
      </c>
      <c r="G22" s="22">
        <f t="shared" si="1"/>
        <v>1.0467072038300336</v>
      </c>
      <c r="H22" s="1">
        <v>10037</v>
      </c>
      <c r="I22" s="25">
        <v>10543.271763747885</v>
      </c>
      <c r="J22" s="22">
        <f t="shared" si="2"/>
        <v>0.95198153143612818</v>
      </c>
      <c r="K22" s="1">
        <v>10176</v>
      </c>
      <c r="L22" s="25">
        <v>11048.493646941632</v>
      </c>
      <c r="M22" s="22">
        <f t="shared" si="3"/>
        <v>0.92103053367975196</v>
      </c>
      <c r="N22" s="1">
        <v>12654</v>
      </c>
      <c r="O22" s="25">
        <v>14572.308657436641</v>
      </c>
      <c r="P22" s="22">
        <f t="shared" si="4"/>
        <v>0.86835931748826389</v>
      </c>
      <c r="Q22" s="1">
        <v>7230</v>
      </c>
      <c r="R22" s="25">
        <v>8172.2463066573573</v>
      </c>
      <c r="S22" s="22">
        <f t="shared" si="5"/>
        <v>0.88470167548795298</v>
      </c>
      <c r="T22" s="5"/>
      <c r="U22" s="5"/>
    </row>
    <row r="23" spans="1:21" ht="13.35" customHeight="1" x14ac:dyDescent="0.25">
      <c r="A23" s="13" t="s">
        <v>44</v>
      </c>
      <c r="B23" s="1">
        <v>630540</v>
      </c>
      <c r="C23" s="1">
        <v>634930</v>
      </c>
      <c r="D23" s="22">
        <f t="shared" si="0"/>
        <v>0.99308585198368327</v>
      </c>
      <c r="E23" s="1">
        <v>157360</v>
      </c>
      <c r="F23" s="25">
        <v>152843.40659879547</v>
      </c>
      <c r="G23" s="22">
        <f t="shared" si="1"/>
        <v>1.0295504628018421</v>
      </c>
      <c r="H23" s="1">
        <v>169034</v>
      </c>
      <c r="I23" s="25">
        <v>164910.25722114366</v>
      </c>
      <c r="J23" s="22">
        <f t="shared" si="2"/>
        <v>1.0250059811217589</v>
      </c>
      <c r="K23" s="1">
        <v>132546</v>
      </c>
      <c r="L23" s="25">
        <v>139466.05953051208</v>
      </c>
      <c r="M23" s="22">
        <f t="shared" si="3"/>
        <v>0.95038176633220128</v>
      </c>
      <c r="N23" s="1">
        <v>111209</v>
      </c>
      <c r="O23" s="25">
        <v>114897.57728306859</v>
      </c>
      <c r="P23" s="22">
        <f t="shared" si="4"/>
        <v>0.96789682280261502</v>
      </c>
      <c r="Q23" s="1">
        <v>55993</v>
      </c>
      <c r="R23" s="25">
        <v>62812.699366480243</v>
      </c>
      <c r="S23" s="22">
        <f t="shared" si="5"/>
        <v>0.89142801638422264</v>
      </c>
      <c r="T23" s="5"/>
      <c r="U23" s="5"/>
    </row>
    <row r="24" spans="1:21" ht="13.35" customHeight="1" x14ac:dyDescent="0.25">
      <c r="A24" s="13" t="s">
        <v>16</v>
      </c>
      <c r="B24" s="1">
        <v>32518</v>
      </c>
      <c r="C24" s="1">
        <v>32790</v>
      </c>
      <c r="D24" s="22">
        <f t="shared" si="0"/>
        <v>0.99170478804513573</v>
      </c>
      <c r="E24" s="1">
        <v>2689</v>
      </c>
      <c r="F24" s="25">
        <v>2153.6068577614114</v>
      </c>
      <c r="G24" s="22">
        <f t="shared" si="1"/>
        <v>1.2486030076980292</v>
      </c>
      <c r="H24" s="1">
        <v>2145</v>
      </c>
      <c r="I24" s="25">
        <v>2060.7118721444858</v>
      </c>
      <c r="J24" s="22">
        <f t="shared" si="2"/>
        <v>1.0409024323074334</v>
      </c>
      <c r="K24" s="1">
        <v>8267</v>
      </c>
      <c r="L24" s="25">
        <v>8834.9289917832702</v>
      </c>
      <c r="M24" s="22">
        <f t="shared" si="3"/>
        <v>0.93571776385396421</v>
      </c>
      <c r="N24" s="1">
        <v>10922</v>
      </c>
      <c r="O24" s="25">
        <v>11481.478689597005</v>
      </c>
      <c r="P24" s="22">
        <f t="shared" si="4"/>
        <v>0.95127119905697077</v>
      </c>
      <c r="Q24" s="1">
        <v>7944</v>
      </c>
      <c r="R24" s="25">
        <v>8259.273588713826</v>
      </c>
      <c r="S24" s="22">
        <f t="shared" si="5"/>
        <v>0.96182792768305403</v>
      </c>
      <c r="T24" s="5"/>
      <c r="U24" s="5"/>
    </row>
    <row r="25" spans="1:21" ht="13.35" customHeight="1" x14ac:dyDescent="0.25">
      <c r="A25" s="13" t="s">
        <v>17</v>
      </c>
      <c r="B25" s="1">
        <v>66186</v>
      </c>
      <c r="C25" s="1">
        <v>70100</v>
      </c>
      <c r="D25" s="22">
        <f t="shared" si="0"/>
        <v>0.9441654778887304</v>
      </c>
      <c r="E25" s="1">
        <v>4136</v>
      </c>
      <c r="F25" s="25">
        <v>3676.7070015959648</v>
      </c>
      <c r="G25" s="22">
        <f t="shared" si="1"/>
        <v>1.1249196626776807</v>
      </c>
      <c r="H25" s="1">
        <v>6406</v>
      </c>
      <c r="I25" s="25">
        <v>6474.3773642657297</v>
      </c>
      <c r="J25" s="22">
        <f t="shared" si="2"/>
        <v>0.98943877373550582</v>
      </c>
      <c r="K25" s="1">
        <v>13293</v>
      </c>
      <c r="L25" s="25">
        <v>13635.478690147116</v>
      </c>
      <c r="M25" s="22">
        <f t="shared" si="3"/>
        <v>0.97488326607891018</v>
      </c>
      <c r="N25" s="1">
        <v>15267</v>
      </c>
      <c r="O25" s="25">
        <v>16984.391629296162</v>
      </c>
      <c r="P25" s="22">
        <f t="shared" si="4"/>
        <v>0.89888412450794797</v>
      </c>
      <c r="Q25" s="1">
        <v>26368</v>
      </c>
      <c r="R25" s="25">
        <v>29329.045314695024</v>
      </c>
      <c r="S25" s="22">
        <f t="shared" si="5"/>
        <v>0.89904051485741943</v>
      </c>
      <c r="T25" s="5"/>
      <c r="U25" s="5"/>
    </row>
    <row r="26" spans="1:21" ht="13.35" customHeight="1" x14ac:dyDescent="0.25">
      <c r="A26" s="19" t="s">
        <v>18</v>
      </c>
      <c r="B26" s="20">
        <f>Ethnicity!B26</f>
        <v>4971575</v>
      </c>
      <c r="C26" s="20">
        <f>SUM(C6:C25)</f>
        <v>5159135</v>
      </c>
      <c r="D26" s="21">
        <f t="shared" si="0"/>
        <v>0.96364506840778541</v>
      </c>
      <c r="E26" s="20">
        <f>SUM(E6:E25)</f>
        <v>1016903</v>
      </c>
      <c r="F26" s="20">
        <f>SUM(F6:F25)</f>
        <v>970247.2122680461</v>
      </c>
      <c r="G26" s="21">
        <f t="shared" si="1"/>
        <v>1.0480864950107833</v>
      </c>
      <c r="H26" s="20">
        <f>SUM(H6:H25)</f>
        <v>973362</v>
      </c>
      <c r="I26" s="20">
        <f>SUM(I6:I25)</f>
        <v>992296.28729706234</v>
      </c>
      <c r="J26" s="21">
        <f t="shared" si="2"/>
        <v>0.9809187159727889</v>
      </c>
      <c r="K26" s="20">
        <f>SUM(K6:K25)</f>
        <v>964838</v>
      </c>
      <c r="L26" s="20">
        <f>SUM(L6:L25)</f>
        <v>1015789.7518348058</v>
      </c>
      <c r="M26" s="21">
        <f t="shared" si="3"/>
        <v>0.94984025804279637</v>
      </c>
      <c r="N26" s="20">
        <f>SUM(N6:N25)</f>
        <v>973092</v>
      </c>
      <c r="O26" s="20">
        <f>SUM(O6:O25)</f>
        <v>1056271.0805106882</v>
      </c>
      <c r="P26" s="21">
        <f t="shared" si="4"/>
        <v>0.92125214630464691</v>
      </c>
      <c r="Q26" s="20">
        <f>SUM(Q6:Q25)</f>
        <v>982720</v>
      </c>
      <c r="R26" s="20">
        <f>SUM(R6:R25)</f>
        <v>1124530.6680893975</v>
      </c>
      <c r="S26" s="21">
        <f t="shared" si="5"/>
        <v>0.87389346318999295</v>
      </c>
      <c r="T26" s="5"/>
      <c r="U26" s="5"/>
    </row>
    <row r="28" spans="1:21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1" x14ac:dyDescent="0.25">
      <c r="A29" s="3" t="s">
        <v>47</v>
      </c>
    </row>
    <row r="30" spans="1:21" ht="12" x14ac:dyDescent="0.25">
      <c r="A30" s="26" t="s">
        <v>41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5">
      <c r="A33" s="26"/>
      <c r="B33" s="5"/>
      <c r="C33" s="5"/>
    </row>
    <row r="34" spans="1:3" x14ac:dyDescent="0.25">
      <c r="B34" s="5"/>
    </row>
  </sheetData>
  <pageMargins left="0.31496062992125984" right="0.31496062992125984" top="0.55118110236220474" bottom="0.35433070866141736" header="0.31496062992125984" footer="0.31496062992125984"/>
  <pageSetup paperSize="9" scale="64" orientation="landscape" r:id="rId1"/>
  <rowBreaks count="2" manualBreakCount="2">
    <brk id="27" max="16383" man="1"/>
    <brk id="53" max="16383" man="1"/>
  </rowBreaks>
  <ignoredErrors>
    <ignoredError sqref="A3:S3 A27:S27 G6:G25 J6:J25 M6:M25 P6:P25 S7:S25 D7:D25 B31:S31 B30:S30 C26:D26 G26 J26 M26 P26 S26 B1:S1 B2:S2 B5:S5 A4:P4 R4:S4 B29:P29 R29:S29 A35 B32:S32 S6 W6:XFD6 W7:XFD25 W26:XFD26 T37:XFD1048576 T36:XFD36 W27:XFD28 W29:XFD29 A34 D34:S34 D35:S35 D33:S33 D6 B28:S28 T3:XFD3 T31:XFD31 T30:XFD30 T1:XFD1 T2:XFD2 T5:XFD5 T4:XFD4 T32:XFD32 T34:XFD34 T35:XFD35 T33:XFD33 B36:S36 A37:S1048576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Yuelin Yao</cp:lastModifiedBy>
  <cp:lastPrinted>2023-04-12T02:01:49Z</cp:lastPrinted>
  <dcterms:created xsi:type="dcterms:W3CDTF">2015-08-23T23:06:45Z</dcterms:created>
  <dcterms:modified xsi:type="dcterms:W3CDTF">2024-04-23T03:24:29Z</dcterms:modified>
</cp:coreProperties>
</file>